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8790" tabRatio="948" firstSheet="16" activeTab="25"/>
  </bookViews>
  <sheets>
    <sheet name="Comments" sheetId="1" r:id="rId1"/>
    <sheet name="Budget Template" sheetId="2" r:id="rId2"/>
    <sheet name="JanBudget" sheetId="3" r:id="rId3"/>
    <sheet name="JanActuals" sheetId="4" r:id="rId4"/>
    <sheet name="FebBudget" sheetId="5" r:id="rId5"/>
    <sheet name="FebActuals" sheetId="6" r:id="rId6"/>
    <sheet name="MarBudget" sheetId="7" r:id="rId7"/>
    <sheet name="MarActuals" sheetId="8" r:id="rId8"/>
    <sheet name="AprBudget" sheetId="9" r:id="rId9"/>
    <sheet name="AprActuals" sheetId="10" r:id="rId10"/>
    <sheet name="MayBudget" sheetId="11" r:id="rId11"/>
    <sheet name="MayActuals" sheetId="12" r:id="rId12"/>
    <sheet name="JunBudget" sheetId="13" r:id="rId13"/>
    <sheet name="JunActuals" sheetId="14" r:id="rId14"/>
    <sheet name="JulBudget" sheetId="15" r:id="rId15"/>
    <sheet name="JulActuals" sheetId="16" r:id="rId16"/>
    <sheet name="AugBudget" sheetId="17" r:id="rId17"/>
    <sheet name="AugActuals" sheetId="18" r:id="rId18"/>
    <sheet name="SepBudget" sheetId="19" r:id="rId19"/>
    <sheet name="SepActuals" sheetId="20" r:id="rId20"/>
    <sheet name="OctBudget" sheetId="21" r:id="rId21"/>
    <sheet name="OctActuals" sheetId="22" r:id="rId22"/>
    <sheet name="NovBudget" sheetId="23" r:id="rId23"/>
    <sheet name="NovActuals" sheetId="24" r:id="rId24"/>
    <sheet name="DecBudget" sheetId="25" r:id="rId25"/>
    <sheet name="DecActuals" sheetId="26" r:id="rId26"/>
    <sheet name="Budgeted CF" sheetId="27" r:id="rId27"/>
    <sheet name="Actual CF" sheetId="28" r:id="rId28"/>
    <sheet name="Password" sheetId="29" r:id="rId29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<sst xmlns="http://schemas.openxmlformats.org/spreadsheetml/2006/main" count="1653" uniqueCount="121">
  <si>
    <t>Savings</t>
  </si>
  <si>
    <t>House/Utilities</t>
  </si>
  <si>
    <t>Donations</t>
  </si>
  <si>
    <t>Front-end Ratio:</t>
  </si>
  <si>
    <t>PITI</t>
  </si>
  <si>
    <t>DO NOT USE THIS TABLE TO CALCULATE YOUR TAX</t>
  </si>
  <si>
    <t>The tax is:</t>
  </si>
  <si>
    <r>
      <t xml:space="preserve">of the amount
</t>
    </r>
    <r>
      <rPr>
        <u val="single"/>
        <sz val="10"/>
        <rFont val="Arial"/>
        <family val="2"/>
      </rPr>
      <t>over</t>
    </r>
  </si>
  <si>
    <t>+</t>
  </si>
  <si>
    <t>Married Filing Jointly or Qualifying Widow(er)</t>
  </si>
  <si>
    <t>-------</t>
  </si>
  <si>
    <t>Chapter 1</t>
  </si>
  <si>
    <t>Disposable Income</t>
  </si>
  <si>
    <t>Cashflow</t>
  </si>
  <si>
    <t/>
  </si>
  <si>
    <t>SAVINGS</t>
  </si>
  <si>
    <t>Withdrawals:</t>
  </si>
  <si>
    <t>Deposits:</t>
  </si>
  <si>
    <t>Direct Deposits</t>
  </si>
  <si>
    <t>the password for this spreadsheet is "budget"</t>
  </si>
  <si>
    <t>Current Month</t>
  </si>
  <si>
    <t>Interest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</si>
  <si>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</si>
  <si>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</si>
  <si>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</si>
  <si>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</si>
  <si>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</si>
  <si>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</si>
  <si>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</si>
  <si>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</si>
  <si>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</si>
  <si>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</si>
  <si>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</si>
  <si>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Chapter 4</t>
  </si>
  <si>
    <t>Single</t>
  </si>
  <si>
    <t>Name;</t>
  </si>
  <si>
    <t>Back-end Ratio:</t>
  </si>
  <si>
    <t>PITI + Debt</t>
  </si>
  <si>
    <t>Gross Income</t>
  </si>
  <si>
    <t>Taxes</t>
  </si>
  <si>
    <t>FICA</t>
  </si>
  <si>
    <t>FICA-MD HI</t>
  </si>
  <si>
    <t>FED W/H</t>
  </si>
  <si>
    <t>Budget</t>
  </si>
  <si>
    <t>Actual</t>
  </si>
  <si>
    <t>Difference</t>
  </si>
  <si>
    <t>Food</t>
  </si>
  <si>
    <t>Subtotals</t>
  </si>
  <si>
    <t>Credit Cards/Loans</t>
  </si>
  <si>
    <t>Utilities</t>
  </si>
  <si>
    <t xml:space="preserve"> </t>
  </si>
  <si>
    <t>Medical/Insurance</t>
  </si>
  <si>
    <t>Vehicles</t>
  </si>
  <si>
    <t>Subscriptions/Books</t>
  </si>
  <si>
    <t>Pets</t>
  </si>
  <si>
    <t>Remaining</t>
  </si>
  <si>
    <t>Beginning balance</t>
  </si>
  <si>
    <t>Beginning Balance</t>
  </si>
  <si>
    <t>Total</t>
  </si>
  <si>
    <t>Grooming/Toiletries</t>
  </si>
  <si>
    <t>Entertainment/School</t>
  </si>
  <si>
    <t>Clothes/Misc.</t>
  </si>
  <si>
    <t>Budget Template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</si>
  <si>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</si>
  <si>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</si>
  <si>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</si>
  <si>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</si>
  <si>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</si>
  <si>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</si>
  <si>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</si>
  <si>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</si>
  <si>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</si>
  <si>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</si>
  <si>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</si>
  <si>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</si>
  <si>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Federal Withholding</t>
  </si>
  <si>
    <t>FICA - MD HI</t>
  </si>
  <si>
    <t xml:space="preserve">FICA </t>
  </si>
  <si>
    <t>Total Taxes</t>
  </si>
  <si>
    <t>Total Expenditures</t>
  </si>
  <si>
    <t>Net Income/(Loss)</t>
  </si>
  <si>
    <t>Cumulative Income/(Loss)</t>
  </si>
  <si>
    <t>########</t>
  </si>
  <si>
    <t>State Withholding</t>
  </si>
  <si>
    <t>State W/H</t>
  </si>
  <si>
    <t>Balance</t>
  </si>
  <si>
    <t>New Balance</t>
  </si>
  <si>
    <t>Year</t>
  </si>
  <si>
    <t>Budget for January</t>
  </si>
  <si>
    <t>Actuals for January</t>
  </si>
  <si>
    <t>Actuals for December</t>
  </si>
  <si>
    <t>Actuals for November</t>
  </si>
  <si>
    <t>Actuals for October</t>
  </si>
  <si>
    <t>Actuals for September</t>
  </si>
  <si>
    <t>Actuals for August</t>
  </si>
  <si>
    <t>Actuals for July</t>
  </si>
  <si>
    <t>Actuals for June</t>
  </si>
  <si>
    <t>Actuals for May</t>
  </si>
  <si>
    <t>Actuals for April</t>
  </si>
  <si>
    <t>Actuals for March</t>
  </si>
  <si>
    <t>Actuals for February</t>
  </si>
  <si>
    <t>Budget for December</t>
  </si>
  <si>
    <t>Budget for November</t>
  </si>
  <si>
    <t>Budget for October</t>
  </si>
  <si>
    <t>Budget for September</t>
  </si>
  <si>
    <t>Budget for August</t>
  </si>
  <si>
    <t>Budget for July</t>
  </si>
  <si>
    <t>Budget for June</t>
  </si>
  <si>
    <t>Budget for May</t>
  </si>
  <si>
    <t>Budget for April</t>
  </si>
  <si>
    <t>Budget for March</t>
  </si>
  <si>
    <t>Budget for February</t>
  </si>
  <si>
    <t>Budgeted Cash Flow for</t>
  </si>
  <si>
    <t>Actual Cash Flow for</t>
  </si>
  <si>
    <t>Variances</t>
  </si>
  <si>
    <t>Income after Taxes</t>
  </si>
  <si>
    <t>Not More Than</t>
  </si>
  <si>
    <t>Not Less Than</t>
  </si>
  <si>
    <t>Married Filing Separately</t>
  </si>
  <si>
    <t>Head of Household</t>
  </si>
  <si>
    <t>Long Term Capital Tax Rate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</si>
</sst>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0.000"/>
    <numFmt numFmtId="168" formatCode="0.00000"/>
    <numFmt numFmtId="169" formatCode="0.0000"/>
    <numFmt numFmtId="170" formatCode="0.0"/>
    <numFmt numFmtId="171" formatCode="0.0%"/>
    <numFmt numFmtId="172" formatCode="_(* #,##0_);_(* \(#,##0\);_(* &quot;-&quot;??_);_(@_)"/>
    <numFmt numFmtId="173" formatCode="_(* #,##0.0_);_(* \(#,##0.0\);_(* &quot;-&quot;?_);_(@_)"/>
    <numFmt numFmtId="174" formatCode="0.000%"/>
    <numFmt numFmtId="175" formatCode="&quot;$&quot;#,##0"/>
    <numFmt numFmtId="176" formatCode="_(* #,##0.0000_);_(* \(#,##0.0000\);_(* &quot;-&quot;??_);_(@_)"/>
    <numFmt numFmtId="177" formatCode="&quot;$&quot;#,##0.00"/>
    <numFmt numFmtId="178" formatCode="mmmm\ d\,\ yyyy"/>
    <numFmt numFmtId="179" formatCode="#,##0;[Red]#,##0"/>
    <numFmt numFmtId="180" formatCode="&quot;$&quot;#,##0.000_);[Red]\(&quot;$&quot;#,##0.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"/>
    <numFmt numFmtId="186" formatCode="_(* #,##0.000_);_(* \(#,##0.000\);_(* &quot;-&quot;??_);_(@_)"/>
    <numFmt numFmtId="187" formatCode="_(&quot;$&quot;* #,##0.000_);_(&quot;$&quot;* \(#,##0.000\);_(&quot;$&quot;* &quot;-&quot;??_);_(@_)"/>
    <numFmt numFmtId="188" formatCode="&quot;$&quot;#,##0.0_);[Red]\(&quot;$&quot;#,##0.0\)"/>
    <numFmt numFmtId="189" formatCode="m/d/yy;@"/>
    <numFmt numFmtId="190" formatCode="General_)"/>
    <numFmt numFmtId="191" formatCode="d\-mmm\-yyyy"/>
    <numFmt numFmtId="192" formatCode="mmm\-yyyy"/>
    <numFmt numFmtId="193" formatCode="0_)"/>
    <numFmt numFmtId="194" formatCode="0.00%_)"/>
    <numFmt numFmtId="195" formatCode="[$-409]dddd\,\ mmmm\ dd\,\ yyyy"/>
    <numFmt numFmtId="196" formatCode="m/d/yyyy_)"/>
    <numFmt numFmtId="197" formatCode="0.00?%_)"/>
    <numFmt numFmtId="198" formatCode="0.0??%_)"/>
    <numFmt numFmtId="199" formatCode="#,##0.000_);[Red]\(#,##0.000\)"/>
    <numFmt numFmtId="200" formatCode="#,##0.0_);[Red]\(#,##0.0\)"/>
    <numFmt numFmtId="201" formatCode="[$-409]h:mm:ss\ AM/PM"/>
  </numFmts>
  <fonts count="53">
    <font>
      <sz val="10"/>
      <name val="Arial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25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7.5"/>
      <color indexed="8"/>
      <name val="Arial"/>
      <family val="0"/>
    </font>
    <font>
      <sz val="7.25"/>
      <color indexed="8"/>
      <name val="Arial"/>
      <family val="0"/>
    </font>
    <font>
      <sz val="15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25"/>
      <color indexed="8"/>
      <name val="Arial"/>
      <family val="0"/>
    </font>
    <font>
      <b/>
      <sz val="11.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0" fontId="1" fillId="0" borderId="11" xfId="0" applyFont="1" applyBorder="1" applyAlignment="1">
      <alignment/>
    </xf>
    <xf numFmtId="43" fontId="0" fillId="0" borderId="14" xfId="42" applyFont="1" applyBorder="1" applyAlignment="1">
      <alignment/>
    </xf>
    <xf numFmtId="0" fontId="1" fillId="0" borderId="0" xfId="0" applyFont="1" applyAlignment="1">
      <alignment horizontal="centerContinuous"/>
    </xf>
    <xf numFmtId="44" fontId="0" fillId="0" borderId="14" xfId="44" applyFont="1" applyBorder="1" applyAlignment="1">
      <alignment/>
    </xf>
    <xf numFmtId="43" fontId="0" fillId="0" borderId="14" xfId="42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3" fontId="0" fillId="0" borderId="15" xfId="42" applyFont="1" applyBorder="1" applyAlignment="1">
      <alignment/>
    </xf>
    <xf numFmtId="44" fontId="0" fillId="0" borderId="0" xfId="0" applyNumberFormat="1" applyAlignment="1">
      <alignment/>
    </xf>
    <xf numFmtId="43" fontId="0" fillId="0" borderId="0" xfId="42" applyFont="1" applyAlignment="1">
      <alignment/>
    </xf>
    <xf numFmtId="44" fontId="0" fillId="0" borderId="10" xfId="44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 quotePrefix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10" xfId="42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44" fontId="0" fillId="0" borderId="14" xfId="44" applyNumberFormat="1" applyFont="1" applyBorder="1" applyAlignment="1">
      <alignment/>
    </xf>
    <xf numFmtId="43" fontId="0" fillId="0" borderId="18" xfId="42" applyFont="1" applyBorder="1" applyAlignment="1">
      <alignment/>
    </xf>
    <xf numFmtId="0" fontId="0" fillId="33" borderId="19" xfId="0" applyFont="1" applyFill="1" applyBorder="1" applyAlignment="1">
      <alignment horizontal="centerContinuous"/>
    </xf>
    <xf numFmtId="0" fontId="0" fillId="33" borderId="20" xfId="0" applyFill="1" applyBorder="1" applyAlignment="1">
      <alignment horizontal="centerContinuous"/>
    </xf>
    <xf numFmtId="44" fontId="0" fillId="0" borderId="18" xfId="44" applyFont="1" applyBorder="1" applyAlignment="1">
      <alignment/>
    </xf>
    <xf numFmtId="0" fontId="0" fillId="0" borderId="10" xfId="0" applyFont="1" applyBorder="1" applyAlignment="1">
      <alignment horizontal="left"/>
    </xf>
    <xf numFmtId="44" fontId="0" fillId="0" borderId="12" xfId="0" applyNumberFormat="1" applyFont="1" applyBorder="1" applyAlignment="1">
      <alignment horizontal="left"/>
    </xf>
    <xf numFmtId="43" fontId="0" fillId="0" borderId="12" xfId="42" applyFont="1" applyBorder="1" applyAlignment="1">
      <alignment horizontal="left"/>
    </xf>
    <xf numFmtId="43" fontId="0" fillId="0" borderId="12" xfId="42" applyFont="1" applyBorder="1" applyAlignment="1">
      <alignment horizontal="left"/>
    </xf>
    <xf numFmtId="43" fontId="2" fillId="0" borderId="12" xfId="42" applyFont="1" applyBorder="1" applyAlignment="1">
      <alignment/>
    </xf>
    <xf numFmtId="0" fontId="0" fillId="33" borderId="11" xfId="0" applyFill="1" applyBorder="1" applyAlignment="1">
      <alignment/>
    </xf>
    <xf numFmtId="44" fontId="0" fillId="33" borderId="14" xfId="44" applyFont="1" applyFill="1" applyBorder="1" applyAlignment="1">
      <alignment/>
    </xf>
    <xf numFmtId="0" fontId="0" fillId="0" borderId="18" xfId="0" applyFill="1" applyBorder="1" applyAlignment="1">
      <alignment/>
    </xf>
    <xf numFmtId="43" fontId="0" fillId="0" borderId="18" xfId="42" applyFont="1" applyFill="1" applyBorder="1" applyAlignment="1">
      <alignment/>
    </xf>
    <xf numFmtId="0" fontId="0" fillId="0" borderId="18" xfId="0" applyBorder="1" applyAlignment="1">
      <alignment wrapText="1"/>
    </xf>
    <xf numFmtId="0" fontId="1" fillId="33" borderId="21" xfId="0" applyFont="1" applyFill="1" applyBorder="1" applyAlignment="1">
      <alignment horizontal="centerContinuous"/>
    </xf>
    <xf numFmtId="0" fontId="1" fillId="33" borderId="22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10" xfId="42" applyFont="1" applyFill="1" applyBorder="1" applyAlignment="1">
      <alignment/>
    </xf>
    <xf numFmtId="44" fontId="0" fillId="0" borderId="18" xfId="44" applyFont="1" applyFill="1" applyBorder="1" applyAlignment="1">
      <alignment/>
    </xf>
    <xf numFmtId="0" fontId="0" fillId="0" borderId="18" xfId="0" applyFill="1" applyBorder="1" applyAlignment="1">
      <alignment wrapText="1"/>
    </xf>
    <xf numFmtId="43" fontId="0" fillId="0" borderId="14" xfId="42" applyFont="1" applyFill="1" applyBorder="1" applyAlignment="1">
      <alignment/>
    </xf>
    <xf numFmtId="0" fontId="0" fillId="0" borderId="0" xfId="0" applyFill="1" applyAlignment="1">
      <alignment/>
    </xf>
    <xf numFmtId="43" fontId="0" fillId="0" borderId="14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4" fontId="0" fillId="0" borderId="14" xfId="44" applyFont="1" applyFill="1" applyBorder="1" applyAlignment="1">
      <alignment/>
    </xf>
    <xf numFmtId="43" fontId="0" fillId="0" borderId="13" xfId="42" applyFont="1" applyFill="1" applyBorder="1" applyAlignment="1">
      <alignment/>
    </xf>
    <xf numFmtId="0" fontId="0" fillId="0" borderId="11" xfId="0" applyFill="1" applyBorder="1" applyAlignment="1">
      <alignment/>
    </xf>
    <xf numFmtId="44" fontId="0" fillId="0" borderId="1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centerContinuous"/>
    </xf>
    <xf numFmtId="43" fontId="0" fillId="0" borderId="0" xfId="42" applyFont="1" applyFill="1" applyBorder="1" applyAlignment="1">
      <alignment/>
    </xf>
    <xf numFmtId="0" fontId="1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ill="1" applyBorder="1" applyAlignment="1">
      <alignment horizontal="centerContinuous"/>
    </xf>
    <xf numFmtId="43" fontId="0" fillId="0" borderId="0" xfId="0" applyNumberFormat="1" applyFont="1" applyAlignment="1">
      <alignment/>
    </xf>
    <xf numFmtId="43" fontId="2" fillId="0" borderId="0" xfId="0" applyNumberFormat="1" applyFont="1" applyFill="1" applyAlignment="1">
      <alignment/>
    </xf>
    <xf numFmtId="0" fontId="0" fillId="33" borderId="14" xfId="0" applyFill="1" applyBorder="1" applyAlignment="1">
      <alignment/>
    </xf>
    <xf numFmtId="44" fontId="0" fillId="33" borderId="14" xfId="44" applyNumberFormat="1" applyFont="1" applyFill="1" applyBorder="1" applyAlignment="1">
      <alignment/>
    </xf>
    <xf numFmtId="0" fontId="0" fillId="0" borderId="21" xfId="0" applyBorder="1" applyAlignment="1">
      <alignment/>
    </xf>
    <xf numFmtId="43" fontId="0" fillId="0" borderId="22" xfId="42" applyFont="1" applyBorder="1" applyAlignment="1">
      <alignment/>
    </xf>
    <xf numFmtId="43" fontId="2" fillId="0" borderId="12" xfId="0" applyNumberFormat="1" applyFont="1" applyBorder="1" applyAlignment="1">
      <alignment/>
    </xf>
    <xf numFmtId="43" fontId="0" fillId="0" borderId="15" xfId="0" applyNumberForma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33" borderId="19" xfId="0" applyFill="1" applyBorder="1" applyAlignment="1">
      <alignment/>
    </xf>
    <xf numFmtId="43" fontId="0" fillId="0" borderId="18" xfId="0" applyNumberFormat="1" applyBorder="1" applyAlignment="1">
      <alignment/>
    </xf>
    <xf numFmtId="0" fontId="10" fillId="0" borderId="21" xfId="0" applyFont="1" applyBorder="1" applyAlignment="1">
      <alignment/>
    </xf>
    <xf numFmtId="0" fontId="8" fillId="0" borderId="10" xfId="0" applyFont="1" applyBorder="1" applyAlignment="1">
      <alignment/>
    </xf>
    <xf numFmtId="172" fontId="0" fillId="0" borderId="0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0" fillId="0" borderId="10" xfId="42" applyNumberFormat="1" applyFont="1" applyBorder="1" applyAlignment="1">
      <alignment/>
    </xf>
    <xf numFmtId="171" fontId="0" fillId="0" borderId="0" xfId="59" applyNumberFormat="1" applyFont="1" applyBorder="1" applyAlignment="1">
      <alignment/>
    </xf>
    <xf numFmtId="171" fontId="0" fillId="0" borderId="0" xfId="0" applyNumberFormat="1" applyBorder="1" applyAlignment="1">
      <alignment/>
    </xf>
    <xf numFmtId="9" fontId="0" fillId="0" borderId="17" xfId="59" applyFont="1" applyBorder="1" applyAlignment="1">
      <alignment/>
    </xf>
    <xf numFmtId="43" fontId="0" fillId="34" borderId="18" xfId="42" applyFont="1" applyFill="1" applyBorder="1" applyAlignment="1">
      <alignment/>
    </xf>
    <xf numFmtId="0" fontId="0" fillId="34" borderId="0" xfId="0" applyFill="1" applyAlignment="1">
      <alignment/>
    </xf>
    <xf numFmtId="43" fontId="0" fillId="35" borderId="18" xfId="42" applyFont="1" applyFill="1" applyBorder="1" applyAlignment="1">
      <alignment/>
    </xf>
    <xf numFmtId="43" fontId="0" fillId="36" borderId="18" xfId="42" applyFont="1" applyFill="1" applyBorder="1" applyAlignment="1">
      <alignment/>
    </xf>
    <xf numFmtId="44" fontId="0" fillId="34" borderId="18" xfId="44" applyFont="1" applyFill="1" applyBorder="1" applyAlignment="1">
      <alignment/>
    </xf>
    <xf numFmtId="4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43" fontId="0" fillId="35" borderId="0" xfId="0" applyNumberFormat="1" applyFill="1" applyAlignment="1">
      <alignment/>
    </xf>
    <xf numFmtId="0" fontId="0" fillId="36" borderId="0" xfId="0" applyFill="1" applyAlignment="1">
      <alignment/>
    </xf>
    <xf numFmtId="43" fontId="0" fillId="36" borderId="0" xfId="0" applyNumberFormat="1" applyFill="1" applyAlignment="1">
      <alignment/>
    </xf>
    <xf numFmtId="0" fontId="0" fillId="37" borderId="14" xfId="0" applyFill="1" applyBorder="1" applyAlignment="1">
      <alignment/>
    </xf>
    <xf numFmtId="44" fontId="0" fillId="37" borderId="14" xfId="44" applyNumberFormat="1" applyFont="1" applyFill="1" applyBorder="1" applyAlignment="1">
      <alignment/>
    </xf>
    <xf numFmtId="0" fontId="0" fillId="37" borderId="18" xfId="0" applyFill="1" applyBorder="1" applyAlignment="1">
      <alignment/>
    </xf>
    <xf numFmtId="43" fontId="0" fillId="37" borderId="18" xfId="42" applyFont="1" applyFill="1" applyBorder="1" applyAlignment="1">
      <alignment/>
    </xf>
    <xf numFmtId="9" fontId="0" fillId="0" borderId="0" xfId="59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3" fontId="2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42" applyFont="1" applyAlignment="1">
      <alignment/>
    </xf>
    <xf numFmtId="0" fontId="0" fillId="0" borderId="23" xfId="0" applyBorder="1" applyAlignment="1">
      <alignment/>
    </xf>
    <xf numFmtId="0" fontId="11" fillId="0" borderId="0" xfId="0" applyFont="1" applyBorder="1" applyAlignment="1">
      <alignment/>
    </xf>
    <xf numFmtId="43" fontId="2" fillId="0" borderId="0" xfId="42" applyFont="1" applyBorder="1" applyAlignment="1">
      <alignment horizontal="centerContinuous"/>
    </xf>
    <xf numFmtId="172" fontId="0" fillId="0" borderId="12" xfId="42" applyNumberFormat="1" applyFont="1" applyBorder="1" applyAlignment="1">
      <alignment horizontal="left"/>
    </xf>
    <xf numFmtId="172" fontId="0" fillId="0" borderId="18" xfId="0" applyNumberFormat="1" applyBorder="1" applyAlignment="1">
      <alignment horizontal="left"/>
    </xf>
    <xf numFmtId="172" fontId="0" fillId="0" borderId="0" xfId="42" applyNumberFormat="1" applyFont="1" applyBorder="1" applyAlignment="1" quotePrefix="1">
      <alignment horizontal="center"/>
    </xf>
    <xf numFmtId="0" fontId="0" fillId="0" borderId="12" xfId="0" applyBorder="1" applyAlignment="1">
      <alignment horizontal="center" wrapText="1"/>
    </xf>
    <xf numFmtId="0" fontId="0" fillId="33" borderId="24" xfId="0" applyFont="1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0" borderId="18" xfId="0" applyFill="1" applyBorder="1" applyAlignment="1">
      <alignment horizontal="center"/>
    </xf>
    <xf numFmtId="44" fontId="0" fillId="0" borderId="18" xfId="44" applyFont="1" applyFill="1" applyBorder="1" applyAlignment="1">
      <alignment horizontal="center"/>
    </xf>
    <xf numFmtId="43" fontId="0" fillId="0" borderId="18" xfId="0" applyNumberFormat="1" applyFill="1" applyBorder="1" applyAlignment="1">
      <alignment/>
    </xf>
    <xf numFmtId="43" fontId="0" fillId="33" borderId="19" xfId="0" applyNumberFormat="1" applyFill="1" applyBorder="1" applyAlignment="1">
      <alignment/>
    </xf>
    <xf numFmtId="43" fontId="0" fillId="33" borderId="18" xfId="0" applyNumberFormat="1" applyFill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43" fontId="0" fillId="0" borderId="27" xfId="42" applyFont="1" applyBorder="1" applyAlignment="1">
      <alignment/>
    </xf>
    <xf numFmtId="0" fontId="5" fillId="0" borderId="23" xfId="0" applyFont="1" applyFill="1" applyBorder="1" applyAlignment="1">
      <alignment/>
    </xf>
    <xf numFmtId="0" fontId="9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4" borderId="19" xfId="0" applyFont="1" applyFill="1" applyBorder="1" applyAlignment="1">
      <alignment horizontal="centerContinuous"/>
    </xf>
    <xf numFmtId="0" fontId="0" fillId="35" borderId="19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49" fontId="0" fillId="34" borderId="19" xfId="0" applyNumberFormat="1" applyFont="1" applyFill="1" applyBorder="1" applyAlignment="1">
      <alignment horizontal="centerContinuous"/>
    </xf>
    <xf numFmtId="49" fontId="0" fillId="35" borderId="19" xfId="0" applyNumberFormat="1" applyFont="1" applyFill="1" applyBorder="1" applyAlignment="1">
      <alignment horizontal="centerContinuous"/>
    </xf>
    <xf numFmtId="49" fontId="0" fillId="0" borderId="19" xfId="0" applyNumberFormat="1" applyFont="1" applyFill="1" applyBorder="1" applyAlignment="1">
      <alignment horizontal="centerContinuous"/>
    </xf>
    <xf numFmtId="49" fontId="0" fillId="36" borderId="19" xfId="0" applyNumberFormat="1" applyFont="1" applyFill="1" applyBorder="1" applyAlignment="1">
      <alignment horizontal="centerContinuous"/>
    </xf>
    <xf numFmtId="49" fontId="0" fillId="0" borderId="23" xfId="0" applyNumberFormat="1" applyBorder="1" applyAlignment="1">
      <alignment/>
    </xf>
    <xf numFmtId="0" fontId="0" fillId="19" borderId="18" xfId="0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9" xfId="0" applyFont="1" applyFill="1" applyBorder="1" applyAlignment="1">
      <alignment horizontal="centerContinuous"/>
    </xf>
    <xf numFmtId="0" fontId="0" fillId="19" borderId="20" xfId="0" applyFill="1" applyBorder="1" applyAlignment="1">
      <alignment horizontal="centerContinuous"/>
    </xf>
    <xf numFmtId="44" fontId="0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strike val="0"/>
        <color auto="1"/>
      </font>
      <fill>
        <patternFill>
          <bgColor indexed="10"/>
        </patternFill>
      </fill>
    </dxf>
    <dxf>
      <font>
        <strike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925"/>
          <c:y val="0.24325"/>
          <c:w val="0.36025"/>
          <c:h val="0.61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JanBudget!$B$44:$B$56</c:f>
              <c:strCache/>
            </c:strRef>
          </c:cat>
          <c:val>
            <c:numRef>
              <c:f>JanBudget!$C$44:$C$56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0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5"/>
          <c:y val="0.27575"/>
          <c:w val="0.34625"/>
          <c:h val="0.5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MayActuals!$B$44:$B$56</c:f>
              <c:strCache/>
            </c:strRef>
          </c:cat>
          <c:val>
            <c:numRef>
              <c:f>MayActuals!$C$44:$C$56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JunBudget!$B$44:$B$56</c:f>
              <c:strCache/>
            </c:strRef>
          </c:cat>
          <c:val>
            <c:numRef>
              <c:f>JunBudget!$C$44:$C$56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0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5"/>
          <c:y val="0.27575"/>
          <c:w val="0.34625"/>
          <c:h val="0.5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JunActuals!$B$44:$B$56</c:f>
              <c:strCache/>
            </c:strRef>
          </c:cat>
          <c:val>
            <c:numRef>
              <c:f>JunActuals!$C$44:$C$56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JulBudget!$B$44:$B$56</c:f>
              <c:strCache/>
            </c:strRef>
          </c:cat>
          <c:val>
            <c:numRef>
              <c:f>JulBudget!$C$44:$C$56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3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"/>
          <c:y val="0.281"/>
          <c:w val="0.34575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JulActuals!$B$44:$B$56</c:f>
              <c:strCache/>
            </c:strRef>
          </c:cat>
          <c:val>
            <c:numRef>
              <c:f>JulActuals!$C$44:$C$56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AugBudget!$B$44:$B$56</c:f>
              <c:strCache/>
            </c:strRef>
          </c:cat>
          <c:val>
            <c:numRef>
              <c:f>AugBudget!$C$44:$C$56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1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25"/>
          <c:y val="0.2775"/>
          <c:w val="0.34625"/>
          <c:h val="0.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AugActuals!$B$44:$B$56</c:f>
              <c:strCache/>
            </c:strRef>
          </c:cat>
          <c:val>
            <c:numRef>
              <c:f>AugActuals!$C$44:$C$56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SepBudget!$B$44:$B$56</c:f>
              <c:strCache/>
            </c:strRef>
          </c:cat>
          <c:val>
            <c:numRef>
              <c:f>SepBudget!$C$44:$C$56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5"/>
          <c:y val="0.27725"/>
          <c:w val="0.3485"/>
          <c:h val="0.54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SepActuals!$B$44:$B$56</c:f>
              <c:strCache/>
            </c:strRef>
          </c:cat>
          <c:val>
            <c:numRef>
              <c:f>SepActuals!$C$44:$C$56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OctBudget!$B$44:$B$56</c:f>
              <c:strCache/>
            </c:strRef>
          </c:cat>
          <c:val>
            <c:numRef>
              <c:f>OctBudget!$C$44:$C$56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26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"/>
          <c:y val="0.323"/>
          <c:w val="0.316"/>
          <c:h val="0.45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JanActuals!$B$44:$B$56</c:f>
              <c:strCache/>
            </c:strRef>
          </c:cat>
          <c:val>
            <c:numRef>
              <c:f>JanActuals!$C$44:$C$56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0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5"/>
          <c:y val="0.27725"/>
          <c:w val="0.34725"/>
          <c:h val="0.54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OctActuals!$B$44:$B$56</c:f>
              <c:strCache/>
            </c:strRef>
          </c:cat>
          <c:val>
            <c:numRef>
              <c:f>OctActuals!$C$44:$C$56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NovBudget!$B$44:$B$56</c:f>
              <c:strCache/>
            </c:strRef>
          </c:cat>
          <c:val>
            <c:numRef>
              <c:f>NovBudget!$C$44:$C$56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5"/>
          <c:y val="0.2785"/>
          <c:w val="0.34625"/>
          <c:h val="0.5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NovActuals!$B$44:$B$56</c:f>
              <c:strCache/>
            </c:strRef>
          </c:cat>
          <c:val>
            <c:numRef>
              <c:f>NovActuals!$C$44:$C$56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DecBudget!$B$44:$B$56</c:f>
              <c:strCache/>
            </c:strRef>
          </c:cat>
          <c:val>
            <c:numRef>
              <c:f>DecBudget!$C$44:$C$56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25"/>
          <c:y val="0.27975"/>
          <c:w val="0.34625"/>
          <c:h val="0.53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DecActuals!$B$44:$B$56</c:f>
              <c:strCache/>
            </c:strRef>
          </c:cat>
          <c:val>
            <c:numRef>
              <c:f>DecActuals!$C$44:$C$56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-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8"/>
          <c:y val="0.276"/>
          <c:w val="0.28275"/>
          <c:h val="0.53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'Budgeted CF'!$A$31:$A$42</c:f>
              <c:strCache/>
            </c:strRef>
          </c:cat>
          <c:val>
            <c:numRef>
              <c:f>'Budgeted CF'!$N$31:$N$42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-0.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9"/>
          <c:y val="0.27525"/>
          <c:w val="0.283"/>
          <c:h val="0.5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'Actual CF'!$A$31:$A$42</c:f>
              <c:strCache/>
            </c:strRef>
          </c:cat>
          <c:val>
            <c:numRef>
              <c:f>'Actual CF'!$N$31:$N$42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FebBudget!$B$44:$B$56</c:f>
              <c:strCache/>
            </c:strRef>
          </c:cat>
          <c:val>
            <c:numRef>
              <c:f>FebBudget!$C$44:$C$56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0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25"/>
          <c:y val="0.27125"/>
          <c:w val="0.34725"/>
          <c:h val="0.5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FebActuals!$B$44:$B$56</c:f>
              <c:strCache/>
            </c:strRef>
          </c:cat>
          <c:val>
            <c:numRef>
              <c:f>FebActuals!$C$44:$C$56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MarBudget!$B$44:$B$56</c:f>
              <c:strCache/>
            </c:strRef>
          </c:cat>
          <c:val>
            <c:numRef>
              <c:f>MarBudget!$C$44:$C$56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0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5"/>
          <c:y val="0.273"/>
          <c:w val="0.349"/>
          <c:h val="0.55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MarActuals!$B$44:$B$56</c:f>
              <c:strCache/>
            </c:strRef>
          </c:cat>
          <c:val>
            <c:numRef>
              <c:f>MarActuals!$C$44:$C$56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AprBudget!$B$44:$B$56</c:f>
              <c:strCache/>
            </c:strRef>
          </c:cat>
          <c:val>
            <c:numRef>
              <c:f>AprBudget!$C$44:$C$56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.010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5"/>
          <c:y val="0.27725"/>
          <c:w val="0.34625"/>
          <c:h val="0.5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AprActuals!$B$44:$B$56</c:f>
              <c:strCache/>
            </c:strRef>
          </c:cat>
          <c:val>
            <c:numRef>
              <c:f>AprActuals!$C$44:$C$56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4275"/>
          <c:w val="0.361"/>
          <c:h val="0.61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MayBudget!$B$44:$B$56</c:f>
              <c:strCache/>
            </c:strRef>
          </c:cat>
          <c:val>
            <c:numRef>
              <c:f>MayBudget!$C$44:$C$56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40</xdr:row>
      <xdr:rowOff>76200</xdr:rowOff>
    </xdr:from>
    <xdr:to>
      <xdr:col>17</xdr:col>
      <xdr:colOff>619125</xdr:colOff>
      <xdr:row>69</xdr:row>
      <xdr:rowOff>104775</xdr:rowOff>
    </xdr:to>
    <xdr:graphicFrame>
      <xdr:nvGraphicFramePr>
        <xdr:cNvPr id="1" name="Chart 2"/>
        <xdr:cNvGraphicFramePr/>
      </xdr:nvGraphicFramePr>
      <xdr:xfrm>
        <a:off x="3076575" y="7296150"/>
        <a:ext cx="8048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66675</xdr:rowOff>
    </xdr:from>
    <xdr:to>
      <xdr:col>14</xdr:col>
      <xdr:colOff>600075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458075"/>
        <a:ext cx="74009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66675</xdr:rowOff>
    </xdr:from>
    <xdr:to>
      <xdr:col>14</xdr:col>
      <xdr:colOff>600075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458075"/>
        <a:ext cx="74009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47625</xdr:rowOff>
    </xdr:from>
    <xdr:to>
      <xdr:col>14</xdr:col>
      <xdr:colOff>533400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439025"/>
        <a:ext cx="73342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28575</xdr:rowOff>
    </xdr:from>
    <xdr:to>
      <xdr:col>14</xdr:col>
      <xdr:colOff>590550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419975"/>
        <a:ext cx="73914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161925</xdr:rowOff>
    </xdr:from>
    <xdr:to>
      <xdr:col>15</xdr:col>
      <xdr:colOff>19050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381875"/>
        <a:ext cx="74295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14</xdr:col>
      <xdr:colOff>152400</xdr:colOff>
      <xdr:row>67</xdr:row>
      <xdr:rowOff>142875</xdr:rowOff>
    </xdr:to>
    <xdr:graphicFrame>
      <xdr:nvGraphicFramePr>
        <xdr:cNvPr id="1" name="Chart 2"/>
        <xdr:cNvGraphicFramePr/>
      </xdr:nvGraphicFramePr>
      <xdr:xfrm>
        <a:off x="2762250" y="7391400"/>
        <a:ext cx="63150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41</xdr:row>
      <xdr:rowOff>9525</xdr:rowOff>
    </xdr:from>
    <xdr:to>
      <xdr:col>15</xdr:col>
      <xdr:colOff>76200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847975" y="7400925"/>
        <a:ext cx="7400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9525</xdr:rowOff>
    </xdr:from>
    <xdr:to>
      <xdr:col>14</xdr:col>
      <xdr:colOff>600075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400925"/>
        <a:ext cx="74009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14</xdr:col>
      <xdr:colOff>590550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391400"/>
        <a:ext cx="73914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60</xdr:row>
      <xdr:rowOff>19050</xdr:rowOff>
    </xdr:from>
    <xdr:to>
      <xdr:col>11</xdr:col>
      <xdr:colOff>495300</xdr:colOff>
      <xdr:row>84</xdr:row>
      <xdr:rowOff>47625</xdr:rowOff>
    </xdr:to>
    <xdr:graphicFrame>
      <xdr:nvGraphicFramePr>
        <xdr:cNvPr id="1" name="Chart 2"/>
        <xdr:cNvGraphicFramePr/>
      </xdr:nvGraphicFramePr>
      <xdr:xfrm>
        <a:off x="1609725" y="9763125"/>
        <a:ext cx="74009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60</xdr:row>
      <xdr:rowOff>19050</xdr:rowOff>
    </xdr:from>
    <xdr:to>
      <xdr:col>11</xdr:col>
      <xdr:colOff>476250</xdr:colOff>
      <xdr:row>84</xdr:row>
      <xdr:rowOff>57150</xdr:rowOff>
    </xdr:to>
    <xdr:graphicFrame>
      <xdr:nvGraphicFramePr>
        <xdr:cNvPr id="1" name="Chart 1"/>
        <xdr:cNvGraphicFramePr/>
      </xdr:nvGraphicFramePr>
      <xdr:xfrm>
        <a:off x="1581150" y="9763125"/>
        <a:ext cx="74104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2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85725</xdr:rowOff>
    </xdr:from>
    <xdr:to>
      <xdr:col>15</xdr:col>
      <xdr:colOff>9525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477125"/>
        <a:ext cx="74485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57150</xdr:rowOff>
    </xdr:from>
    <xdr:to>
      <xdr:col>15</xdr:col>
      <xdr:colOff>47625</xdr:colOff>
      <xdr:row>70</xdr:row>
      <xdr:rowOff>47625</xdr:rowOff>
    </xdr:to>
    <xdr:graphicFrame>
      <xdr:nvGraphicFramePr>
        <xdr:cNvPr id="1" name="Chart 2"/>
        <xdr:cNvGraphicFramePr/>
      </xdr:nvGraphicFramePr>
      <xdr:xfrm>
        <a:off x="2762250" y="7448550"/>
        <a:ext cx="74580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57150</xdr:rowOff>
    </xdr:from>
    <xdr:to>
      <xdr:col>14</xdr:col>
      <xdr:colOff>600075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762250" y="7448550"/>
        <a:ext cx="7400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16</xdr:col>
      <xdr:colOff>542925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762250" y="7381875"/>
        <a:ext cx="8058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view="pageBreakPreview" zoomScale="60" zoomScalePageLayoutView="0" workbookViewId="0" topLeftCell="A1">
      <selection activeCell="F7" sqref="F7"/>
    </sheetView>
  </sheetViews>
  <sheetFormatPr defaultColWidth="9.140625" defaultRowHeight="12.75"/>
  <cols>
    <col min="1" max="1" width="26.421875" style="0" customWidth="1"/>
    <col min="2" max="2" width="13.421875" style="0" customWidth="1"/>
    <col min="3" max="3" width="13.28125" style="0" customWidth="1"/>
    <col min="4" max="4" width="2.8515625" style="0" customWidth="1"/>
    <col min="5" max="15" width="13.28125" style="0" customWidth="1"/>
  </cols>
  <sheetData>
    <row r="1" spans="1:2" ht="12.75">
      <c r="A1" t="s">
        <v>87</v>
      </c>
      <c r="B1">
        <v>2015</v>
      </c>
    </row>
    <row r="2" spans="1:2" ht="12.75">
      <c r="A2" t="s">
        <v>35</v>
      </c>
      <c r="B2" s="80" t="s">
        <v>14</v>
      </c>
    </row>
    <row r="3" spans="1:2" ht="12.75">
      <c r="A3" t="s">
        <v>20</v>
      </c>
      <c r="B3">
        <v>1</v>
      </c>
    </row>
    <row r="4" spans="2:3" ht="12.75">
      <c r="B4" t="str">
        <f>IF($B3=1,"January",IF($B3=2,"February",IF($B3=3,"March",IF($B3=4,"April",IF($B3=5,"May",IF($B3=6,"June",C4))))))</f>
        <v>January</v>
      </c>
      <c r="C4" t="str">
        <f>IF($B3=7,"July",IF($B3=8,"August",IF($B3=9,"September",IF($B3=10,"October",IF($B3=11,"November",IF($B3=12,"December",B4))))))</f>
        <v>January</v>
      </c>
    </row>
    <row r="5" ht="12.75">
      <c r="A5" s="79" t="s">
        <v>11</v>
      </c>
    </row>
    <row r="7" ht="12.75">
      <c r="A7" s="79" t="s">
        <v>43</v>
      </c>
    </row>
    <row r="8" spans="2:15" ht="12.75">
      <c r="B8" s="81" t="s">
        <v>22</v>
      </c>
      <c r="C8" s="81" t="s">
        <v>23</v>
      </c>
      <c r="D8" s="81"/>
      <c r="E8" s="81" t="s">
        <v>24</v>
      </c>
      <c r="F8" s="81" t="s">
        <v>25</v>
      </c>
      <c r="G8" s="81" t="s">
        <v>67</v>
      </c>
      <c r="H8" s="81" t="s">
        <v>26</v>
      </c>
      <c r="I8" s="81" t="s">
        <v>27</v>
      </c>
      <c r="J8" s="81" t="s">
        <v>28</v>
      </c>
      <c r="K8" s="81" t="s">
        <v>29</v>
      </c>
      <c r="L8" s="81" t="s">
        <v>30</v>
      </c>
      <c r="M8" s="81" t="s">
        <v>31</v>
      </c>
      <c r="N8" s="81" t="s">
        <v>32</v>
      </c>
      <c r="O8" s="81" t="s">
        <v>58</v>
      </c>
    </row>
    <row r="9" spans="1:15" ht="12.75">
      <c r="A9" t="str">
        <f>'Budget Template'!B45</f>
        <v>Gross Income</v>
      </c>
      <c r="B9" s="14">
        <f>IF($B$3&gt;0,'Budgeted CF'!B18,0)</f>
        <v>0</v>
      </c>
      <c r="C9" s="14">
        <f>IF($B$3&gt;1,'Budgeted CF'!C18,0)</f>
        <v>0</v>
      </c>
      <c r="D9" s="14"/>
      <c r="E9" s="14">
        <f>IF($B$3&gt;2,'Budgeted CF'!D18,0)</f>
        <v>0</v>
      </c>
      <c r="F9" s="14">
        <f>IF($B$3&gt;3,'Budgeted CF'!E18,0)</f>
        <v>0</v>
      </c>
      <c r="G9" s="14">
        <f>IF($B$3&gt;4,'Budgeted CF'!F18,0)</f>
        <v>0</v>
      </c>
      <c r="H9" s="14">
        <f>IF($B$3&gt;5,'Budgeted CF'!G18,0)</f>
        <v>0</v>
      </c>
      <c r="I9" s="14">
        <f>IF($B$3&gt;6,'Budgeted CF'!H18,0)</f>
        <v>0</v>
      </c>
      <c r="J9" s="14">
        <f>IF($B$3&gt;7,'Budgeted CF'!I18,0)</f>
        <v>0</v>
      </c>
      <c r="K9" s="14">
        <f>IF($B$3&gt;8,'Budgeted CF'!J18,0)</f>
        <v>0</v>
      </c>
      <c r="L9" s="14">
        <f>IF($B$3&gt;9,'Budgeted CF'!K18,0)</f>
        <v>0</v>
      </c>
      <c r="M9" s="14">
        <f>IF($B$3&gt;10,'Budgeted CF'!L18,0)</f>
        <v>0</v>
      </c>
      <c r="N9" s="14">
        <f>IF($B$3&gt;11,'Budgeted CF'!M18,0)</f>
        <v>0</v>
      </c>
      <c r="O9" s="46">
        <f>SUM(B9:N9)</f>
        <v>0</v>
      </c>
    </row>
    <row r="10" spans="1:15" ht="15">
      <c r="A10" t="str">
        <f>'Budget Template'!B46</f>
        <v>Taxes</v>
      </c>
      <c r="B10" s="116">
        <f>IF($B$3&gt;0,'Budgeted CF'!B26,0)</f>
        <v>0</v>
      </c>
      <c r="C10" s="116">
        <f>IF($B$3&gt;1,'Budgeted CF'!C26,0)</f>
        <v>0</v>
      </c>
      <c r="D10" s="116"/>
      <c r="E10" s="116">
        <f>IF($B$3&gt;2,'Budgeted CF'!D26,0)</f>
        <v>0</v>
      </c>
      <c r="F10" s="116">
        <f>IF($B$3&gt;3,'Budgeted CF'!E26,0)</f>
        <v>0</v>
      </c>
      <c r="G10" s="116">
        <f>IF($B$3&gt;4,'Budgeted CF'!F26,0)</f>
        <v>0</v>
      </c>
      <c r="H10" s="116">
        <f>IF($B$3&gt;5,'Budgeted CF'!G26,0)</f>
        <v>0</v>
      </c>
      <c r="I10" s="116">
        <f>IF($B$3&gt;6,'Budgeted CF'!H26,0)</f>
        <v>0</v>
      </c>
      <c r="J10" s="116">
        <f>IF($B$3&gt;7,'Budgeted CF'!I26,0)</f>
        <v>0</v>
      </c>
      <c r="K10" s="116">
        <f>IF($B$3&gt;8,'Budgeted CF'!J26,0)</f>
        <v>0</v>
      </c>
      <c r="L10" s="116">
        <f>IF($B$3&gt;9,'Budgeted CF'!K26,0)</f>
        <v>0</v>
      </c>
      <c r="M10" s="116">
        <f>IF($B$3&gt;10,'Budgeted CF'!L26,0)</f>
        <v>0</v>
      </c>
      <c r="N10" s="116">
        <f>IF($B$3&gt;11,'Budgeted CF'!M26,0)</f>
        <v>0</v>
      </c>
      <c r="O10" s="115">
        <f>SUM(B10:N10)</f>
        <v>0</v>
      </c>
    </row>
    <row r="11" spans="1:15" ht="12.75">
      <c r="A11" t="s">
        <v>12</v>
      </c>
      <c r="B11" s="14">
        <f>B9-B10</f>
        <v>0</v>
      </c>
      <c r="C11" s="14">
        <f aca="true" t="shared" si="0" ref="C11:O11">C9-C10</f>
        <v>0</v>
      </c>
      <c r="D11" s="14"/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4">
        <f t="shared" si="0"/>
        <v>0</v>
      </c>
    </row>
    <row r="12" spans="2:15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6"/>
    </row>
    <row r="13" spans="1:15" ht="12.75">
      <c r="A13" t="str">
        <f>'Budget Template'!B47</f>
        <v>Savings</v>
      </c>
      <c r="B13" s="14">
        <f>IF($B$3&gt;0,'Budgeted CF'!B31,0)</f>
        <v>0</v>
      </c>
      <c r="C13" s="14">
        <f>IF($B$3&gt;1,'Budgeted CF'!C31,0)</f>
        <v>0</v>
      </c>
      <c r="D13" s="14"/>
      <c r="E13" s="14">
        <f>IF($B$3&gt;2,'Budgeted CF'!D31,0)</f>
        <v>0</v>
      </c>
      <c r="F13" s="14">
        <f>IF($B$3&gt;3,'Budgeted CF'!E31,0)</f>
        <v>0</v>
      </c>
      <c r="G13" s="14">
        <f>IF($B$3&gt;4,'Budgeted CF'!F31,0)</f>
        <v>0</v>
      </c>
      <c r="H13" s="14">
        <f>IF($B$3&gt;5,'Budgeted CF'!G31,0)</f>
        <v>0</v>
      </c>
      <c r="I13" s="14">
        <f>IF($B$3&gt;6,'Budgeted CF'!H31,0)</f>
        <v>0</v>
      </c>
      <c r="J13" s="14">
        <f>IF($B$3&gt;7,'Budgeted CF'!I31,0)</f>
        <v>0</v>
      </c>
      <c r="K13" s="14">
        <f>IF($B$3&gt;8,'Budgeted CF'!J31,0)</f>
        <v>0</v>
      </c>
      <c r="L13" s="14">
        <f>IF($B$3&gt;9,'Budgeted CF'!K31,0)</f>
        <v>0</v>
      </c>
      <c r="M13" s="14">
        <f>IF($B$3&gt;10,'Budgeted CF'!L31,0)</f>
        <v>0</v>
      </c>
      <c r="N13" s="14">
        <f>IF($B$3&gt;11,'Budgeted CF'!M31,0)</f>
        <v>0</v>
      </c>
      <c r="O13" s="46">
        <f>SUM(B13:N13)</f>
        <v>0</v>
      </c>
    </row>
    <row r="14" spans="1:15" ht="12.75">
      <c r="A14" t="str">
        <f>'Budget Template'!B48</f>
        <v>Donations</v>
      </c>
      <c r="B14" s="14">
        <f>IF($B$3&gt;0,'Budgeted CF'!B32,0)</f>
        <v>0</v>
      </c>
      <c r="C14" s="14">
        <f>IF($B$3&gt;1,'Budgeted CF'!C32,0)</f>
        <v>0</v>
      </c>
      <c r="D14" s="14"/>
      <c r="E14" s="14">
        <f>IF($B$3&gt;2,'Budgeted CF'!D32,0)</f>
        <v>0</v>
      </c>
      <c r="F14" s="14">
        <f>IF($B$3&gt;3,'Budgeted CF'!E32,0)</f>
        <v>0</v>
      </c>
      <c r="G14" s="14">
        <f>IF($B$3&gt;4,'Budgeted CF'!F32,0)</f>
        <v>0</v>
      </c>
      <c r="H14" s="14">
        <f>IF($B$3&gt;5,'Budgeted CF'!G32,0)</f>
        <v>0</v>
      </c>
      <c r="I14" s="14">
        <f>IF($B$3&gt;6,'Budgeted CF'!H32,0)</f>
        <v>0</v>
      </c>
      <c r="J14" s="14">
        <f>IF($B$3&gt;7,'Budgeted CF'!I32,0)</f>
        <v>0</v>
      </c>
      <c r="K14" s="14">
        <f>IF($B$3&gt;8,'Budgeted CF'!J32,0)</f>
        <v>0</v>
      </c>
      <c r="L14" s="14">
        <f>IF($B$3&gt;9,'Budgeted CF'!K32,0)</f>
        <v>0</v>
      </c>
      <c r="M14" s="14">
        <f>IF($B$3&gt;10,'Budgeted CF'!L32,0)</f>
        <v>0</v>
      </c>
      <c r="N14" s="14">
        <f>IF($B$3&gt;11,'Budgeted CF'!M32,0)</f>
        <v>0</v>
      </c>
      <c r="O14" s="46">
        <f aca="true" t="shared" si="1" ref="O14:O24">SUM(B14:N14)</f>
        <v>0</v>
      </c>
    </row>
    <row r="15" spans="1:15" ht="12.75">
      <c r="A15" t="str">
        <f>'Budget Template'!B49</f>
        <v>Food</v>
      </c>
      <c r="B15" s="14">
        <f>IF($B$3&gt;0,'Budgeted CF'!B33,0)</f>
        <v>0</v>
      </c>
      <c r="C15" s="14">
        <f>IF($B$3&gt;1,'Budgeted CF'!C33,0)</f>
        <v>0</v>
      </c>
      <c r="D15" s="14"/>
      <c r="E15" s="14">
        <f>IF($B$3&gt;2,'Budgeted CF'!D33,0)</f>
        <v>0</v>
      </c>
      <c r="F15" s="14">
        <f>IF($B$3&gt;3,'Budgeted CF'!E33,0)</f>
        <v>0</v>
      </c>
      <c r="G15" s="14">
        <f>IF($B$3&gt;4,'Budgeted CF'!F33,0)</f>
        <v>0</v>
      </c>
      <c r="H15" s="14">
        <f>IF($B$3&gt;5,'Budgeted CF'!G33,0)</f>
        <v>0</v>
      </c>
      <c r="I15" s="14">
        <f>IF($B$3&gt;6,'Budgeted CF'!H33,0)</f>
        <v>0</v>
      </c>
      <c r="J15" s="14">
        <f>IF($B$3&gt;7,'Budgeted CF'!I33,0)</f>
        <v>0</v>
      </c>
      <c r="K15" s="14">
        <f>IF($B$3&gt;8,'Budgeted CF'!J33,0)</f>
        <v>0</v>
      </c>
      <c r="L15" s="14">
        <f>IF($B$3&gt;9,'Budgeted CF'!K33,0)</f>
        <v>0</v>
      </c>
      <c r="M15" s="14">
        <f>IF($B$3&gt;10,'Budgeted CF'!L33,0)</f>
        <v>0</v>
      </c>
      <c r="N15" s="14">
        <f>IF($B$3&gt;11,'Budgeted CF'!M33,0)</f>
        <v>0</v>
      </c>
      <c r="O15" s="46">
        <f t="shared" si="1"/>
        <v>0</v>
      </c>
    </row>
    <row r="16" spans="1:15" ht="12.75">
      <c r="A16" t="str">
        <f>'Budget Template'!B50</f>
        <v>Credit Cards/Loans</v>
      </c>
      <c r="B16" s="14">
        <f>IF($B$3&gt;0,'Budgeted CF'!B34,0)</f>
        <v>0</v>
      </c>
      <c r="C16" s="14">
        <f>IF($B$3&gt;1,'Budgeted CF'!C34,0)</f>
        <v>0</v>
      </c>
      <c r="D16" s="14"/>
      <c r="E16" s="14">
        <f>IF($B$3&gt;2,'Budgeted CF'!D34,0)</f>
        <v>0</v>
      </c>
      <c r="F16" s="14">
        <f>IF($B$3&gt;3,'Budgeted CF'!E34,0)</f>
        <v>0</v>
      </c>
      <c r="G16" s="14">
        <f>IF($B$3&gt;4,'Budgeted CF'!F34,0)</f>
        <v>0</v>
      </c>
      <c r="H16" s="14">
        <f>IF($B$3&gt;5,'Budgeted CF'!G34,0)</f>
        <v>0</v>
      </c>
      <c r="I16" s="14">
        <f>IF($B$3&gt;6,'Budgeted CF'!H34,0)</f>
        <v>0</v>
      </c>
      <c r="J16" s="14">
        <f>IF($B$3&gt;7,'Budgeted CF'!I34,0)</f>
        <v>0</v>
      </c>
      <c r="K16" s="14">
        <f>IF($B$3&gt;8,'Budgeted CF'!J34,0)</f>
        <v>0</v>
      </c>
      <c r="L16" s="14">
        <f>IF($B$3&gt;9,'Budgeted CF'!K34,0)</f>
        <v>0</v>
      </c>
      <c r="M16" s="14">
        <f>IF($B$3&gt;10,'Budgeted CF'!L34,0)</f>
        <v>0</v>
      </c>
      <c r="N16" s="14">
        <f>IF($B$3&gt;11,'Budgeted CF'!M34,0)</f>
        <v>0</v>
      </c>
      <c r="O16" s="46">
        <f t="shared" si="1"/>
        <v>0</v>
      </c>
    </row>
    <row r="17" spans="1:15" ht="12.75">
      <c r="A17" t="str">
        <f>'Budget Template'!B51</f>
        <v>Medical/Insurance</v>
      </c>
      <c r="B17" s="14">
        <f>IF($B$3&gt;0,'Budgeted CF'!B35,0)</f>
        <v>0</v>
      </c>
      <c r="C17" s="14">
        <f>IF($B$3&gt;1,'Budgeted CF'!C35,0)</f>
        <v>0</v>
      </c>
      <c r="D17" s="14"/>
      <c r="E17" s="14">
        <f>IF($B$3&gt;2,'Budgeted CF'!D35,0)</f>
        <v>0</v>
      </c>
      <c r="F17" s="14">
        <f>IF($B$3&gt;3,'Budgeted CF'!E35,0)</f>
        <v>0</v>
      </c>
      <c r="G17" s="14">
        <f>IF($B$3&gt;4,'Budgeted CF'!F35,0)</f>
        <v>0</v>
      </c>
      <c r="H17" s="14">
        <f>IF($B$3&gt;5,'Budgeted CF'!G35,0)</f>
        <v>0</v>
      </c>
      <c r="I17" s="14">
        <f>IF($B$3&gt;6,'Budgeted CF'!H35,0)</f>
        <v>0</v>
      </c>
      <c r="J17" s="14">
        <f>IF($B$3&gt;7,'Budgeted CF'!I35,0)</f>
        <v>0</v>
      </c>
      <c r="K17" s="14">
        <f>IF($B$3&gt;8,'Budgeted CF'!J35,0)</f>
        <v>0</v>
      </c>
      <c r="L17" s="14">
        <f>IF($B$3&gt;9,'Budgeted CF'!K35,0)</f>
        <v>0</v>
      </c>
      <c r="M17" s="14">
        <f>IF($B$3&gt;10,'Budgeted CF'!L35,0)</f>
        <v>0</v>
      </c>
      <c r="N17" s="14">
        <f>IF($B$3&gt;11,'Budgeted CF'!M35,0)</f>
        <v>0</v>
      </c>
      <c r="O17" s="46">
        <f t="shared" si="1"/>
        <v>0</v>
      </c>
    </row>
    <row r="18" spans="1:15" ht="12.75">
      <c r="A18" t="str">
        <f>'Budget Template'!B52</f>
        <v>House/Utilities</v>
      </c>
      <c r="B18" s="14">
        <f>IF($B$3&gt;0,'Budgeted CF'!B36,0)</f>
        <v>0</v>
      </c>
      <c r="C18" s="14">
        <f>IF($B$3&gt;1,'Budgeted CF'!C36,0)</f>
        <v>0</v>
      </c>
      <c r="D18" s="14"/>
      <c r="E18" s="14">
        <f>IF($B$3&gt;2,'Budgeted CF'!D36,0)</f>
        <v>0</v>
      </c>
      <c r="F18" s="14">
        <f>IF($B$3&gt;3,'Budgeted CF'!E36,0)</f>
        <v>0</v>
      </c>
      <c r="G18" s="14">
        <f>IF($B$3&gt;4,'Budgeted CF'!F36,0)</f>
        <v>0</v>
      </c>
      <c r="H18" s="14">
        <f>IF($B$3&gt;5,'Budgeted CF'!G36,0)</f>
        <v>0</v>
      </c>
      <c r="I18" s="14">
        <f>IF($B$3&gt;6,'Budgeted CF'!H36,0)</f>
        <v>0</v>
      </c>
      <c r="J18" s="14">
        <f>IF($B$3&gt;7,'Budgeted CF'!I36,0)</f>
        <v>0</v>
      </c>
      <c r="K18" s="14">
        <f>IF($B$3&gt;8,'Budgeted CF'!J36,0)</f>
        <v>0</v>
      </c>
      <c r="L18" s="14">
        <f>IF($B$3&gt;9,'Budgeted CF'!K36,0)</f>
        <v>0</v>
      </c>
      <c r="M18" s="14">
        <f>IF($B$3&gt;10,'Budgeted CF'!L36,0)</f>
        <v>0</v>
      </c>
      <c r="N18" s="14">
        <f>IF($B$3&gt;11,'Budgeted CF'!M36,0)</f>
        <v>0</v>
      </c>
      <c r="O18" s="46">
        <f t="shared" si="1"/>
        <v>0</v>
      </c>
    </row>
    <row r="19" spans="1:15" ht="12.75">
      <c r="A19" t="str">
        <f>'Budget Template'!B53</f>
        <v>Grooming/Toiletries</v>
      </c>
      <c r="B19" s="14">
        <f>IF($B$3&gt;0,'Budgeted CF'!B37,0)</f>
        <v>0</v>
      </c>
      <c r="C19" s="14">
        <f>IF($B$3&gt;1,'Budgeted CF'!C37,0)</f>
        <v>0</v>
      </c>
      <c r="D19" s="14"/>
      <c r="E19" s="14">
        <f>IF($B$3&gt;2,'Budgeted CF'!D37,0)</f>
        <v>0</v>
      </c>
      <c r="F19" s="14">
        <f>IF($B$3&gt;3,'Budgeted CF'!E37,0)</f>
        <v>0</v>
      </c>
      <c r="G19" s="14">
        <f>IF($B$3&gt;4,'Budgeted CF'!F37,0)</f>
        <v>0</v>
      </c>
      <c r="H19" s="14">
        <f>IF($B$3&gt;5,'Budgeted CF'!G37,0)</f>
        <v>0</v>
      </c>
      <c r="I19" s="14">
        <f>IF($B$3&gt;6,'Budgeted CF'!H37,0)</f>
        <v>0</v>
      </c>
      <c r="J19" s="14">
        <f>IF($B$3&gt;7,'Budgeted CF'!I37,0)</f>
        <v>0</v>
      </c>
      <c r="K19" s="14">
        <f>IF($B$3&gt;8,'Budgeted CF'!J37,0)</f>
        <v>0</v>
      </c>
      <c r="L19" s="14">
        <f>IF($B$3&gt;9,'Budgeted CF'!K37,0)</f>
        <v>0</v>
      </c>
      <c r="M19" s="14">
        <f>IF($B$3&gt;10,'Budgeted CF'!L37,0)</f>
        <v>0</v>
      </c>
      <c r="N19" s="14">
        <f>IF($B$3&gt;11,'Budgeted CF'!M37,0)</f>
        <v>0</v>
      </c>
      <c r="O19" s="46">
        <f t="shared" si="1"/>
        <v>0</v>
      </c>
    </row>
    <row r="20" spans="1:15" ht="12.75">
      <c r="A20" t="str">
        <f>'Budget Template'!B54</f>
        <v>Pets</v>
      </c>
      <c r="B20" s="14">
        <f>IF($B$3&gt;0,'Budgeted CF'!B38,0)</f>
        <v>0</v>
      </c>
      <c r="C20" s="14">
        <f>IF($B$3&gt;1,'Budgeted CF'!C38,0)</f>
        <v>0</v>
      </c>
      <c r="D20" s="14"/>
      <c r="E20" s="14">
        <f>IF($B$3&gt;2,'Budgeted CF'!D38,0)</f>
        <v>0</v>
      </c>
      <c r="F20" s="14">
        <f>IF($B$3&gt;3,'Budgeted CF'!E38,0)</f>
        <v>0</v>
      </c>
      <c r="G20" s="14">
        <f>IF($B$3&gt;4,'Budgeted CF'!F38,0)</f>
        <v>0</v>
      </c>
      <c r="H20" s="14">
        <f>IF($B$3&gt;5,'Budgeted CF'!G38,0)</f>
        <v>0</v>
      </c>
      <c r="I20" s="14">
        <f>IF($B$3&gt;6,'Budgeted CF'!H38,0)</f>
        <v>0</v>
      </c>
      <c r="J20" s="14">
        <f>IF($B$3&gt;7,'Budgeted CF'!I38,0)</f>
        <v>0</v>
      </c>
      <c r="K20" s="14">
        <f>IF($B$3&gt;8,'Budgeted CF'!J38,0)</f>
        <v>0</v>
      </c>
      <c r="L20" s="14">
        <f>IF($B$3&gt;9,'Budgeted CF'!K38,0)</f>
        <v>0</v>
      </c>
      <c r="M20" s="14">
        <f>IF($B$3&gt;10,'Budgeted CF'!L38,0)</f>
        <v>0</v>
      </c>
      <c r="N20" s="14">
        <f>IF($B$3&gt;11,'Budgeted CF'!M38,0)</f>
        <v>0</v>
      </c>
      <c r="O20" s="46">
        <f t="shared" si="1"/>
        <v>0</v>
      </c>
    </row>
    <row r="21" spans="1:15" ht="12.75">
      <c r="A21" t="str">
        <f>'Budget Template'!B55</f>
        <v>Vehicles</v>
      </c>
      <c r="B21" s="14">
        <f>IF($B$3&gt;0,'Budgeted CF'!B39,0)</f>
        <v>0</v>
      </c>
      <c r="C21" s="14">
        <f>IF($B$3&gt;1,'Budgeted CF'!C39,0)</f>
        <v>0</v>
      </c>
      <c r="D21" s="14"/>
      <c r="E21" s="14">
        <f>IF($B$3&gt;2,'Budgeted CF'!D39,0)</f>
        <v>0</v>
      </c>
      <c r="F21" s="14">
        <f>IF($B$3&gt;3,'Budgeted CF'!E39,0)</f>
        <v>0</v>
      </c>
      <c r="G21" s="14">
        <f>IF($B$3&gt;4,'Budgeted CF'!F39,0)</f>
        <v>0</v>
      </c>
      <c r="H21" s="14">
        <f>IF($B$3&gt;5,'Budgeted CF'!G39,0)</f>
        <v>0</v>
      </c>
      <c r="I21" s="14">
        <f>IF($B$3&gt;6,'Budgeted CF'!H39,0)</f>
        <v>0</v>
      </c>
      <c r="J21" s="14">
        <f>IF($B$3&gt;7,'Budgeted CF'!I39,0)</f>
        <v>0</v>
      </c>
      <c r="K21" s="14">
        <f>IF($B$3&gt;8,'Budgeted CF'!J39,0)</f>
        <v>0</v>
      </c>
      <c r="L21" s="14">
        <f>IF($B$3&gt;9,'Budgeted CF'!K39,0)</f>
        <v>0</v>
      </c>
      <c r="M21" s="14">
        <f>IF($B$3&gt;10,'Budgeted CF'!L39,0)</f>
        <v>0</v>
      </c>
      <c r="N21" s="14">
        <f>IF($B$3&gt;11,'Budgeted CF'!M39,0)</f>
        <v>0</v>
      </c>
      <c r="O21" s="46">
        <f t="shared" si="1"/>
        <v>0</v>
      </c>
    </row>
    <row r="22" spans="1:15" ht="12.75">
      <c r="A22" t="str">
        <f>'Budget Template'!B56</f>
        <v>Subscriptions/Books</v>
      </c>
      <c r="B22" s="14">
        <f>IF($B$3&gt;0,'Budgeted CF'!B40,0)</f>
        <v>0</v>
      </c>
      <c r="C22" s="14">
        <f>IF($B$3&gt;1,'Budgeted CF'!C40,0)</f>
        <v>0</v>
      </c>
      <c r="D22" s="14"/>
      <c r="E22" s="14">
        <f>IF($B$3&gt;2,'Budgeted CF'!D40,0)</f>
        <v>0</v>
      </c>
      <c r="F22" s="14">
        <f>IF($B$3&gt;3,'Budgeted CF'!E40,0)</f>
        <v>0</v>
      </c>
      <c r="G22" s="14">
        <f>IF($B$3&gt;4,'Budgeted CF'!F40,0)</f>
        <v>0</v>
      </c>
      <c r="H22" s="14">
        <f>IF($B$3&gt;5,'Budgeted CF'!G40,0)</f>
        <v>0</v>
      </c>
      <c r="I22" s="14">
        <f>IF($B$3&gt;6,'Budgeted CF'!H40,0)</f>
        <v>0</v>
      </c>
      <c r="J22" s="14">
        <f>IF($B$3&gt;7,'Budgeted CF'!I40,0)</f>
        <v>0</v>
      </c>
      <c r="K22" s="14">
        <f>IF($B$3&gt;8,'Budgeted CF'!J40,0)</f>
        <v>0</v>
      </c>
      <c r="L22" s="14">
        <f>IF($B$3&gt;9,'Budgeted CF'!K40,0)</f>
        <v>0</v>
      </c>
      <c r="M22" s="14">
        <f>IF($B$3&gt;10,'Budgeted CF'!L40,0)</f>
        <v>0</v>
      </c>
      <c r="N22" s="14">
        <f>IF($B$3&gt;11,'Budgeted CF'!M40,0)</f>
        <v>0</v>
      </c>
      <c r="O22" s="46">
        <f t="shared" si="1"/>
        <v>0</v>
      </c>
    </row>
    <row r="23" spans="1:15" ht="12.75">
      <c r="A23" t="str">
        <f>'Budget Template'!B57</f>
        <v>Entertainment/School</v>
      </c>
      <c r="B23" s="14">
        <f>IF($B$3&gt;0,'Budgeted CF'!B41,0)</f>
        <v>0</v>
      </c>
      <c r="C23" s="14">
        <f>IF($B$3&gt;1,'Budgeted CF'!C41,0)</f>
        <v>0</v>
      </c>
      <c r="D23" s="14"/>
      <c r="E23" s="14">
        <f>IF($B$3&gt;2,'Budgeted CF'!D41,0)</f>
        <v>0</v>
      </c>
      <c r="F23" s="14">
        <f>IF($B$3&gt;3,'Budgeted CF'!E41,0)</f>
        <v>0</v>
      </c>
      <c r="G23" s="14">
        <f>IF($B$3&gt;4,'Budgeted CF'!F41,0)</f>
        <v>0</v>
      </c>
      <c r="H23" s="14">
        <f>IF($B$3&gt;5,'Budgeted CF'!G41,0)</f>
        <v>0</v>
      </c>
      <c r="I23" s="14">
        <f>IF($B$3&gt;6,'Budgeted CF'!H41,0)</f>
        <v>0</v>
      </c>
      <c r="J23" s="14">
        <f>IF($B$3&gt;7,'Budgeted CF'!I41,0)</f>
        <v>0</v>
      </c>
      <c r="K23" s="14">
        <f>IF($B$3&gt;8,'Budgeted CF'!J41,0)</f>
        <v>0</v>
      </c>
      <c r="L23" s="14">
        <f>IF($B$3&gt;9,'Budgeted CF'!K41,0)</f>
        <v>0</v>
      </c>
      <c r="M23" s="14">
        <f>IF($B$3&gt;10,'Budgeted CF'!L41,0)</f>
        <v>0</v>
      </c>
      <c r="N23" s="14">
        <f>IF($B$3&gt;11,'Budgeted CF'!M41,0)</f>
        <v>0</v>
      </c>
      <c r="O23" s="46">
        <f t="shared" si="1"/>
        <v>0</v>
      </c>
    </row>
    <row r="24" spans="1:15" ht="15">
      <c r="A24" t="str">
        <f>'Budget Template'!B58</f>
        <v>Clothes/Misc.</v>
      </c>
      <c r="B24" s="116">
        <f>IF($B$3&gt;0,'Budgeted CF'!B42,0)</f>
        <v>0</v>
      </c>
      <c r="C24" s="116">
        <f>IF($B$3&gt;1,'Budgeted CF'!C42,0)</f>
        <v>0</v>
      </c>
      <c r="D24" s="116"/>
      <c r="E24" s="116">
        <f>IF($B$3&gt;2,'Budgeted CF'!D42,0)</f>
        <v>0</v>
      </c>
      <c r="F24" s="116">
        <f>IF($B$3&gt;3,'Budgeted CF'!E42,0)</f>
        <v>0</v>
      </c>
      <c r="G24" s="116">
        <f>IF($B$3&gt;4,'Budgeted CF'!F42,0)</f>
        <v>0</v>
      </c>
      <c r="H24" s="116">
        <f>IF($B$3&gt;5,'Budgeted CF'!G42,0)</f>
        <v>0</v>
      </c>
      <c r="I24" s="116">
        <f>IF($B$3&gt;6,'Budgeted CF'!H42,0)</f>
        <v>0</v>
      </c>
      <c r="J24" s="116">
        <f>IF($B$3&gt;7,'Budgeted CF'!I42,0)</f>
        <v>0</v>
      </c>
      <c r="K24" s="116">
        <f>IF($B$3&gt;8,'Budgeted CF'!J42,0)</f>
        <v>0</v>
      </c>
      <c r="L24" s="116">
        <f>IF($B$3&gt;9,'Budgeted CF'!K42,0)</f>
        <v>0</v>
      </c>
      <c r="M24" s="116">
        <f>IF($B$3&gt;10,'Budgeted CF'!L42,0)</f>
        <v>0</v>
      </c>
      <c r="N24" s="116">
        <f>IF($B$3&gt;11,'Budgeted CF'!M42,0)</f>
        <v>0</v>
      </c>
      <c r="O24" s="115">
        <f t="shared" si="1"/>
        <v>0</v>
      </c>
    </row>
    <row r="25" spans="1:15" ht="12.75">
      <c r="A25" t="s">
        <v>80</v>
      </c>
      <c r="B25" s="46">
        <f aca="true" t="shared" si="2" ref="B25:O25">B9-SUM(B10:B24)</f>
        <v>0</v>
      </c>
      <c r="C25" s="46">
        <f t="shared" si="2"/>
        <v>0</v>
      </c>
      <c r="D25" s="46"/>
      <c r="E25" s="46">
        <f t="shared" si="2"/>
        <v>0</v>
      </c>
      <c r="F25" s="46">
        <f t="shared" si="2"/>
        <v>0</v>
      </c>
      <c r="G25" s="46">
        <f t="shared" si="2"/>
        <v>0</v>
      </c>
      <c r="H25" s="46">
        <f t="shared" si="2"/>
        <v>0</v>
      </c>
      <c r="I25" s="46">
        <f t="shared" si="2"/>
        <v>0</v>
      </c>
      <c r="J25" s="46">
        <f t="shared" si="2"/>
        <v>0</v>
      </c>
      <c r="K25" s="46">
        <f t="shared" si="2"/>
        <v>0</v>
      </c>
      <c r="L25" s="46">
        <f t="shared" si="2"/>
        <v>0</v>
      </c>
      <c r="M25" s="46">
        <f t="shared" si="2"/>
        <v>0</v>
      </c>
      <c r="N25" s="46">
        <f t="shared" si="2"/>
        <v>0</v>
      </c>
      <c r="O25" s="46">
        <f t="shared" si="2"/>
        <v>0</v>
      </c>
    </row>
    <row r="27" ht="12.75">
      <c r="A27" s="79" t="s">
        <v>13</v>
      </c>
    </row>
    <row r="28" spans="2:15" ht="12.75">
      <c r="B28" s="81" t="s">
        <v>22</v>
      </c>
      <c r="C28" s="81" t="s">
        <v>23</v>
      </c>
      <c r="D28" s="81"/>
      <c r="E28" s="81" t="s">
        <v>24</v>
      </c>
      <c r="F28" s="81" t="s">
        <v>25</v>
      </c>
      <c r="G28" s="81" t="s">
        <v>67</v>
      </c>
      <c r="H28" s="81" t="s">
        <v>26</v>
      </c>
      <c r="I28" s="81" t="s">
        <v>27</v>
      </c>
      <c r="J28" s="81" t="s">
        <v>28</v>
      </c>
      <c r="K28" s="81" t="s">
        <v>29</v>
      </c>
      <c r="L28" s="81" t="s">
        <v>30</v>
      </c>
      <c r="M28" s="81" t="s">
        <v>31</v>
      </c>
      <c r="N28" s="81" t="s">
        <v>32</v>
      </c>
      <c r="O28" s="81" t="s">
        <v>58</v>
      </c>
    </row>
    <row r="29" spans="1:15" ht="12.75">
      <c r="A29" t="s">
        <v>38</v>
      </c>
      <c r="B29" s="14">
        <f>IF($B$3&gt;0,'Actual CF'!B18,0)</f>
        <v>0</v>
      </c>
      <c r="C29" s="14">
        <f>IF($B$3&gt;1,'Actual CF'!C18,0)</f>
        <v>0</v>
      </c>
      <c r="D29" s="14"/>
      <c r="E29" s="14">
        <f>IF($B$3&gt;2,'Actual CF'!D18,0)</f>
        <v>0</v>
      </c>
      <c r="F29" s="14">
        <f>IF($B$3&gt;3,'Actual CF'!E18,0)</f>
        <v>0</v>
      </c>
      <c r="G29" s="14">
        <f>IF($B$3&gt;4,'Actual CF'!F18,0)</f>
        <v>0</v>
      </c>
      <c r="H29" s="14">
        <f>IF($B$3&gt;5,'Actual CF'!G18,0)</f>
        <v>0</v>
      </c>
      <c r="I29" s="14">
        <f>IF($B$3&gt;6,'Actual CF'!H18,0)</f>
        <v>0</v>
      </c>
      <c r="J29" s="14">
        <f>IF($B$3&gt;7,'Actual CF'!I18,0)</f>
        <v>0</v>
      </c>
      <c r="K29" s="14">
        <f>IF($B$3&gt;8,'Actual CF'!J18,0)</f>
        <v>0</v>
      </c>
      <c r="L29" s="14">
        <f>IF($B$3&gt;9,'Actual CF'!K18,0)</f>
        <v>0</v>
      </c>
      <c r="M29" s="14">
        <f>IF($B$3&gt;10,'Actual CF'!L18,0)</f>
        <v>0</v>
      </c>
      <c r="N29" s="14">
        <f>IF($B$3&gt;11,'Actual CF'!M18,0)</f>
        <v>0</v>
      </c>
      <c r="O29" s="46">
        <f>SUM(B29:N29)</f>
        <v>0</v>
      </c>
    </row>
    <row r="30" spans="1:15" ht="15">
      <c r="A30" t="s">
        <v>39</v>
      </c>
      <c r="B30" s="116">
        <f>IF($B$3&gt;0,'Actual CF'!B26,0)</f>
        <v>0</v>
      </c>
      <c r="C30" s="116">
        <f>IF($B$3&gt;1,'Actual CF'!C26,0)</f>
        <v>0</v>
      </c>
      <c r="D30" s="116"/>
      <c r="E30" s="116">
        <f>IF($B$3&gt;2,'Actual CF'!D26,0)</f>
        <v>0</v>
      </c>
      <c r="F30" s="116">
        <f>IF($B$3&gt;3,'Actual CF'!E26,0)</f>
        <v>0</v>
      </c>
      <c r="G30" s="116">
        <f>IF($B$3&gt;4,'Actual CF'!F26,0)</f>
        <v>0</v>
      </c>
      <c r="H30" s="116">
        <f>IF($B$3&gt;5,'Actual CF'!G26,0)</f>
        <v>0</v>
      </c>
      <c r="I30" s="116">
        <f>IF($B$3&gt;6,'Actual CF'!H26,0)</f>
        <v>0</v>
      </c>
      <c r="J30" s="116">
        <f>IF($B$3&gt;7,'Actual CF'!I26,0)</f>
        <v>0</v>
      </c>
      <c r="K30" s="116">
        <f>IF($B$3&gt;8,'Actual CF'!J26,0)</f>
        <v>0</v>
      </c>
      <c r="L30" s="116">
        <f>IF($B$3&gt;9,'Actual CF'!K26,0)</f>
        <v>0</v>
      </c>
      <c r="M30" s="116">
        <f>IF($B$3&gt;10,'Actual CF'!L26,0)</f>
        <v>0</v>
      </c>
      <c r="N30" s="116">
        <f>IF($B$3&gt;11,'Actual CF'!M26,0)</f>
        <v>0</v>
      </c>
      <c r="O30" s="115">
        <f>SUM(B30:N30)</f>
        <v>0</v>
      </c>
    </row>
    <row r="31" spans="1:15" ht="12.75">
      <c r="A31" t="s">
        <v>12</v>
      </c>
      <c r="B31" s="46">
        <f aca="true" t="shared" si="3" ref="B31:O31">B29-B30</f>
        <v>0</v>
      </c>
      <c r="C31" s="46">
        <f t="shared" si="3"/>
        <v>0</v>
      </c>
      <c r="D31" s="46"/>
      <c r="E31" s="46">
        <f t="shared" si="3"/>
        <v>0</v>
      </c>
      <c r="F31" s="46">
        <f t="shared" si="3"/>
        <v>0</v>
      </c>
      <c r="G31" s="46">
        <f t="shared" si="3"/>
        <v>0</v>
      </c>
      <c r="H31" s="46">
        <f t="shared" si="3"/>
        <v>0</v>
      </c>
      <c r="I31" s="46">
        <f t="shared" si="3"/>
        <v>0</v>
      </c>
      <c r="J31" s="46">
        <f t="shared" si="3"/>
        <v>0</v>
      </c>
      <c r="K31" s="46">
        <f t="shared" si="3"/>
        <v>0</v>
      </c>
      <c r="L31" s="46">
        <f t="shared" si="3"/>
        <v>0</v>
      </c>
      <c r="M31" s="46">
        <f t="shared" si="3"/>
        <v>0</v>
      </c>
      <c r="N31" s="46">
        <f t="shared" si="3"/>
        <v>0</v>
      </c>
      <c r="O31" s="46">
        <f t="shared" si="3"/>
        <v>0</v>
      </c>
    </row>
    <row r="33" spans="1:15" ht="12.75">
      <c r="A33" s="46" t="str">
        <f>'Actual CF'!A31</f>
        <v>Savings</v>
      </c>
      <c r="B33" s="14">
        <f>IF($B$3&gt;0,'Actual CF'!B31,0)</f>
        <v>0</v>
      </c>
      <c r="C33" s="14">
        <f>IF($B$3&gt;1,'Actual CF'!C31,0)</f>
        <v>0</v>
      </c>
      <c r="D33" s="14"/>
      <c r="E33" s="14">
        <f>IF($B$3&gt;2,'Actual CF'!D31,0)</f>
        <v>0</v>
      </c>
      <c r="F33" s="14">
        <f>IF($B$3&gt;3,'Actual CF'!E31,0)</f>
        <v>0</v>
      </c>
      <c r="G33" s="14">
        <f>IF($B$3&gt;4,'Actual CF'!F31,0)</f>
        <v>0</v>
      </c>
      <c r="H33" s="14">
        <f>IF($B$3&gt;5,'Actual CF'!G31,0)</f>
        <v>0</v>
      </c>
      <c r="I33" s="14">
        <f>IF($B$3&gt;6,'Actual CF'!H31,0)</f>
        <v>0</v>
      </c>
      <c r="J33" s="14">
        <f>IF($B$3&gt;7,'Actual CF'!I31,0)</f>
        <v>0</v>
      </c>
      <c r="K33" s="14">
        <f>IF($B$3&gt;8,'Actual CF'!J31,0)</f>
        <v>0</v>
      </c>
      <c r="L33" s="14">
        <f>IF($B$3&gt;9,'Actual CF'!K31,0)</f>
        <v>0</v>
      </c>
      <c r="M33" s="14">
        <f>IF($B$3&gt;10,'Actual CF'!L31,0)</f>
        <v>0</v>
      </c>
      <c r="N33" s="14">
        <f>IF($B$3&gt;11,'Actual CF'!M31,0)</f>
        <v>0</v>
      </c>
      <c r="O33" s="46">
        <f>SUM(B33:N33)</f>
        <v>0</v>
      </c>
    </row>
    <row r="34" spans="1:15" ht="12.75">
      <c r="A34" s="46" t="str">
        <f>'Actual CF'!A32</f>
        <v>Donations</v>
      </c>
      <c r="B34" s="14">
        <f>IF($B$3&gt;0,'Actual CF'!B32,0)</f>
        <v>0</v>
      </c>
      <c r="C34" s="14">
        <f>IF($B$3&gt;1,'Actual CF'!C32,0)</f>
        <v>0</v>
      </c>
      <c r="D34" s="14"/>
      <c r="E34" s="14">
        <f>IF($B$3&gt;2,'Actual CF'!D32,0)</f>
        <v>0</v>
      </c>
      <c r="F34" s="14">
        <f>IF($B$3&gt;3,'Actual CF'!E32,0)</f>
        <v>0</v>
      </c>
      <c r="G34" s="14">
        <f>IF($B$3&gt;4,'Actual CF'!F32,0)</f>
        <v>0</v>
      </c>
      <c r="H34" s="14">
        <f>IF($B$3&gt;5,'Actual CF'!G32,0)</f>
        <v>0</v>
      </c>
      <c r="I34" s="14">
        <f>IF($B$3&gt;6,'Actual CF'!H32,0)</f>
        <v>0</v>
      </c>
      <c r="J34" s="14">
        <f>IF($B$3&gt;7,'Actual CF'!I32,0)</f>
        <v>0</v>
      </c>
      <c r="K34" s="14">
        <f>IF($B$3&gt;8,'Actual CF'!J32,0)</f>
        <v>0</v>
      </c>
      <c r="L34" s="14">
        <f>IF($B$3&gt;9,'Actual CF'!K32,0)</f>
        <v>0</v>
      </c>
      <c r="M34" s="14">
        <f>IF($B$3&gt;10,'Actual CF'!L32,0)</f>
        <v>0</v>
      </c>
      <c r="N34" s="14">
        <f>IF($B$3&gt;11,'Actual CF'!M32,0)</f>
        <v>0</v>
      </c>
      <c r="O34" s="46">
        <f aca="true" t="shared" si="4" ref="O34:O44">SUM(B34:N34)</f>
        <v>0</v>
      </c>
    </row>
    <row r="35" spans="1:15" ht="12.75">
      <c r="A35" s="46" t="str">
        <f>'Actual CF'!A33</f>
        <v>Food</v>
      </c>
      <c r="B35" s="14">
        <f>IF($B$3&gt;0,'Actual CF'!B33,0)</f>
        <v>0</v>
      </c>
      <c r="C35" s="14">
        <f>IF($B$3&gt;1,'Actual CF'!C33,0)</f>
        <v>0</v>
      </c>
      <c r="D35" s="14"/>
      <c r="E35" s="14">
        <f>IF($B$3&gt;2,'Actual CF'!D33,0)</f>
        <v>0</v>
      </c>
      <c r="F35" s="14">
        <f>IF($B$3&gt;3,'Actual CF'!E33,0)</f>
        <v>0</v>
      </c>
      <c r="G35" s="14">
        <f>IF($B$3&gt;4,'Actual CF'!F33,0)</f>
        <v>0</v>
      </c>
      <c r="H35" s="14">
        <f>IF($B$3&gt;5,'Actual CF'!G33,0)</f>
        <v>0</v>
      </c>
      <c r="I35" s="14">
        <f>IF($B$3&gt;6,'Actual CF'!H33,0)</f>
        <v>0</v>
      </c>
      <c r="J35" s="14">
        <f>IF($B$3&gt;7,'Actual CF'!I33,0)</f>
        <v>0</v>
      </c>
      <c r="K35" s="14">
        <f>IF($B$3&gt;8,'Actual CF'!J33,0)</f>
        <v>0</v>
      </c>
      <c r="L35" s="14">
        <f>IF($B$3&gt;9,'Actual CF'!K33,0)</f>
        <v>0</v>
      </c>
      <c r="M35" s="14">
        <f>IF($B$3&gt;10,'Actual CF'!L33,0)</f>
        <v>0</v>
      </c>
      <c r="N35" s="14">
        <f>IF($B$3&gt;11,'Actual CF'!M33,0)</f>
        <v>0</v>
      </c>
      <c r="O35" s="46">
        <f t="shared" si="4"/>
        <v>0</v>
      </c>
    </row>
    <row r="36" spans="1:15" ht="12.75">
      <c r="A36" s="46" t="str">
        <f>'Actual CF'!A34</f>
        <v>Credit Cards/Loans</v>
      </c>
      <c r="B36" s="14">
        <f>IF($B$3&gt;0,'Actual CF'!B34,0)</f>
        <v>0</v>
      </c>
      <c r="C36" s="14">
        <f>IF($B$3&gt;1,'Actual CF'!C34,0)</f>
        <v>0</v>
      </c>
      <c r="D36" s="14"/>
      <c r="E36" s="14">
        <f>IF($B$3&gt;2,'Actual CF'!D34,0)</f>
        <v>0</v>
      </c>
      <c r="F36" s="14">
        <f>IF($B$3&gt;3,'Actual CF'!E34,0)</f>
        <v>0</v>
      </c>
      <c r="G36" s="14">
        <f>IF($B$3&gt;4,'Actual CF'!F34,0)</f>
        <v>0</v>
      </c>
      <c r="H36" s="14">
        <f>IF($B$3&gt;5,'Actual CF'!G34,0)</f>
        <v>0</v>
      </c>
      <c r="I36" s="14">
        <f>IF($B$3&gt;6,'Actual CF'!H34,0)</f>
        <v>0</v>
      </c>
      <c r="J36" s="14">
        <f>IF($B$3&gt;7,'Actual CF'!I34,0)</f>
        <v>0</v>
      </c>
      <c r="K36" s="14">
        <f>IF($B$3&gt;8,'Actual CF'!J34,0)</f>
        <v>0</v>
      </c>
      <c r="L36" s="14">
        <f>IF($B$3&gt;9,'Actual CF'!K34,0)</f>
        <v>0</v>
      </c>
      <c r="M36" s="14">
        <f>IF($B$3&gt;10,'Actual CF'!L34,0)</f>
        <v>0</v>
      </c>
      <c r="N36" s="14">
        <f>IF($B$3&gt;11,'Actual CF'!M34,0)</f>
        <v>0</v>
      </c>
      <c r="O36" s="46">
        <f t="shared" si="4"/>
        <v>0</v>
      </c>
    </row>
    <row r="37" spans="1:15" ht="12.75">
      <c r="A37" s="46" t="str">
        <f>'Actual CF'!A35</f>
        <v>Medical/Insurance</v>
      </c>
      <c r="B37" s="14">
        <f>IF($B$3&gt;0,'Actual CF'!B35,0)</f>
        <v>0</v>
      </c>
      <c r="C37" s="14">
        <f>IF($B$3&gt;1,'Actual CF'!C35,0)</f>
        <v>0</v>
      </c>
      <c r="D37" s="14"/>
      <c r="E37" s="14">
        <f>IF($B$3&gt;2,'Actual CF'!D35,0)</f>
        <v>0</v>
      </c>
      <c r="F37" s="14">
        <f>IF($B$3&gt;3,'Actual CF'!E35,0)</f>
        <v>0</v>
      </c>
      <c r="G37" s="14">
        <f>IF($B$3&gt;4,'Actual CF'!F35,0)</f>
        <v>0</v>
      </c>
      <c r="H37" s="14">
        <f>IF($B$3&gt;5,'Actual CF'!G35,0)</f>
        <v>0</v>
      </c>
      <c r="I37" s="14">
        <f>IF($B$3&gt;6,'Actual CF'!H35,0)</f>
        <v>0</v>
      </c>
      <c r="J37" s="14">
        <f>IF($B$3&gt;7,'Actual CF'!I35,0)</f>
        <v>0</v>
      </c>
      <c r="K37" s="14">
        <f>IF($B$3&gt;8,'Actual CF'!J35,0)</f>
        <v>0</v>
      </c>
      <c r="L37" s="14">
        <f>IF($B$3&gt;9,'Actual CF'!K35,0)</f>
        <v>0</v>
      </c>
      <c r="M37" s="14">
        <f>IF($B$3&gt;10,'Actual CF'!L35,0)</f>
        <v>0</v>
      </c>
      <c r="N37" s="14">
        <f>IF($B$3&gt;11,'Actual CF'!M35,0)</f>
        <v>0</v>
      </c>
      <c r="O37" s="46">
        <f t="shared" si="4"/>
        <v>0</v>
      </c>
    </row>
    <row r="38" spans="1:15" ht="12.75">
      <c r="A38" s="46" t="str">
        <f>'Actual CF'!A36</f>
        <v>House/Utilities</v>
      </c>
      <c r="B38" s="14">
        <f>IF($B$3&gt;0,'Actual CF'!B36,0)</f>
        <v>0</v>
      </c>
      <c r="C38" s="14">
        <f>IF($B$3&gt;1,'Actual CF'!C36,0)</f>
        <v>0</v>
      </c>
      <c r="D38" s="14"/>
      <c r="E38" s="14">
        <f>IF($B$3&gt;2,'Actual CF'!D36,0)</f>
        <v>0</v>
      </c>
      <c r="F38" s="14">
        <f>IF($B$3&gt;3,'Actual CF'!E36,0)</f>
        <v>0</v>
      </c>
      <c r="G38" s="14">
        <f>IF($B$3&gt;4,'Actual CF'!F36,0)</f>
        <v>0</v>
      </c>
      <c r="H38" s="14">
        <f>IF($B$3&gt;5,'Actual CF'!G36,0)</f>
        <v>0</v>
      </c>
      <c r="I38" s="14">
        <f>IF($B$3&gt;6,'Actual CF'!H36,0)</f>
        <v>0</v>
      </c>
      <c r="J38" s="14">
        <f>IF($B$3&gt;7,'Actual CF'!I36,0)</f>
        <v>0</v>
      </c>
      <c r="K38" s="14">
        <f>IF($B$3&gt;8,'Actual CF'!J36,0)</f>
        <v>0</v>
      </c>
      <c r="L38" s="14">
        <f>IF($B$3&gt;9,'Actual CF'!K36,0)</f>
        <v>0</v>
      </c>
      <c r="M38" s="14">
        <f>IF($B$3&gt;10,'Actual CF'!L36,0)</f>
        <v>0</v>
      </c>
      <c r="N38" s="14">
        <f>IF($B$3&gt;11,'Actual CF'!M36,0)</f>
        <v>0</v>
      </c>
      <c r="O38" s="46">
        <f t="shared" si="4"/>
        <v>0</v>
      </c>
    </row>
    <row r="39" spans="1:15" ht="12.75">
      <c r="A39" s="46" t="str">
        <f>'Actual CF'!A37</f>
        <v>Grooming/Toiletries</v>
      </c>
      <c r="B39" s="14">
        <f>IF($B$3&gt;0,'Actual CF'!B37,0)</f>
        <v>0</v>
      </c>
      <c r="C39" s="14">
        <f>IF($B$3&gt;1,'Actual CF'!C37,0)</f>
        <v>0</v>
      </c>
      <c r="D39" s="14"/>
      <c r="E39" s="14">
        <f>IF($B$3&gt;2,'Actual CF'!D37,0)</f>
        <v>0</v>
      </c>
      <c r="F39" s="14">
        <f>IF($B$3&gt;3,'Actual CF'!E37,0)</f>
        <v>0</v>
      </c>
      <c r="G39" s="14">
        <f>IF($B$3&gt;4,'Actual CF'!F37,0)</f>
        <v>0</v>
      </c>
      <c r="H39" s="14">
        <f>IF($B$3&gt;5,'Actual CF'!G37,0)</f>
        <v>0</v>
      </c>
      <c r="I39" s="14">
        <f>IF($B$3&gt;6,'Actual CF'!H37,0)</f>
        <v>0</v>
      </c>
      <c r="J39" s="14">
        <f>IF($B$3&gt;7,'Actual CF'!I37,0)</f>
        <v>0</v>
      </c>
      <c r="K39" s="14">
        <f>IF($B$3&gt;8,'Actual CF'!J37,0)</f>
        <v>0</v>
      </c>
      <c r="L39" s="14">
        <f>IF($B$3&gt;9,'Actual CF'!K37,0)</f>
        <v>0</v>
      </c>
      <c r="M39" s="14">
        <f>IF($B$3&gt;10,'Actual CF'!L37,0)</f>
        <v>0</v>
      </c>
      <c r="N39" s="14">
        <f>IF($B$3&gt;11,'Actual CF'!M37,0)</f>
        <v>0</v>
      </c>
      <c r="O39" s="46">
        <f t="shared" si="4"/>
        <v>0</v>
      </c>
    </row>
    <row r="40" spans="1:15" ht="12.75">
      <c r="A40" s="46" t="str">
        <f>'Actual CF'!A38</f>
        <v>Pets</v>
      </c>
      <c r="B40" s="14">
        <f>IF($B$3&gt;0,'Actual CF'!B38,0)</f>
        <v>0</v>
      </c>
      <c r="C40" s="14">
        <f>IF($B$3&gt;1,'Actual CF'!C38,0)</f>
        <v>0</v>
      </c>
      <c r="D40" s="14"/>
      <c r="E40" s="14">
        <f>IF($B$3&gt;2,'Actual CF'!D38,0)</f>
        <v>0</v>
      </c>
      <c r="F40" s="14">
        <f>IF($B$3&gt;3,'Actual CF'!E38,0)</f>
        <v>0</v>
      </c>
      <c r="G40" s="14">
        <f>IF($B$3&gt;4,'Actual CF'!F38,0)</f>
        <v>0</v>
      </c>
      <c r="H40" s="14">
        <f>IF($B$3&gt;5,'Actual CF'!G38,0)</f>
        <v>0</v>
      </c>
      <c r="I40" s="14">
        <f>IF($B$3&gt;6,'Actual CF'!H38,0)</f>
        <v>0</v>
      </c>
      <c r="J40" s="14">
        <f>IF($B$3&gt;7,'Actual CF'!I38,0)</f>
        <v>0</v>
      </c>
      <c r="K40" s="14">
        <f>IF($B$3&gt;8,'Actual CF'!J38,0)</f>
        <v>0</v>
      </c>
      <c r="L40" s="14">
        <f>IF($B$3&gt;9,'Actual CF'!K38,0)</f>
        <v>0</v>
      </c>
      <c r="M40" s="14">
        <f>IF($B$3&gt;10,'Actual CF'!L38,0)</f>
        <v>0</v>
      </c>
      <c r="N40" s="14">
        <f>IF($B$3&gt;11,'Actual CF'!M38,0)</f>
        <v>0</v>
      </c>
      <c r="O40" s="46">
        <f t="shared" si="4"/>
        <v>0</v>
      </c>
    </row>
    <row r="41" spans="1:15" ht="12.75">
      <c r="A41" s="46" t="str">
        <f>'Actual CF'!A39</f>
        <v>Vehicles</v>
      </c>
      <c r="B41" s="14">
        <f>IF($B$3&gt;0,'Actual CF'!B39,0)</f>
        <v>0</v>
      </c>
      <c r="C41" s="14">
        <f>IF($B$3&gt;1,'Actual CF'!C39,0)</f>
        <v>0</v>
      </c>
      <c r="D41" s="14"/>
      <c r="E41" s="14">
        <f>IF($B$3&gt;2,'Actual CF'!D39,0)</f>
        <v>0</v>
      </c>
      <c r="F41" s="14">
        <f>IF($B$3&gt;3,'Actual CF'!E39,0)</f>
        <v>0</v>
      </c>
      <c r="G41" s="14">
        <f>IF($B$3&gt;4,'Actual CF'!F39,0)</f>
        <v>0</v>
      </c>
      <c r="H41" s="14">
        <f>IF($B$3&gt;5,'Actual CF'!G39,0)</f>
        <v>0</v>
      </c>
      <c r="I41" s="14">
        <f>IF($B$3&gt;6,'Actual CF'!H39,0)</f>
        <v>0</v>
      </c>
      <c r="J41" s="14">
        <f>IF($B$3&gt;7,'Actual CF'!I39,0)</f>
        <v>0</v>
      </c>
      <c r="K41" s="14">
        <f>IF($B$3&gt;8,'Actual CF'!J39,0)</f>
        <v>0</v>
      </c>
      <c r="L41" s="14">
        <f>IF($B$3&gt;9,'Actual CF'!K39,0)</f>
        <v>0</v>
      </c>
      <c r="M41" s="14">
        <f>IF($B$3&gt;10,'Actual CF'!L39,0)</f>
        <v>0</v>
      </c>
      <c r="N41" s="14">
        <f>IF($B$3&gt;11,'Actual CF'!M39,0)</f>
        <v>0</v>
      </c>
      <c r="O41" s="46">
        <f t="shared" si="4"/>
        <v>0</v>
      </c>
    </row>
    <row r="42" spans="1:15" ht="12.75">
      <c r="A42" s="46" t="str">
        <f>'Actual CF'!A40</f>
        <v>Subscriptions/Books</v>
      </c>
      <c r="B42" s="14">
        <f>IF($B$3&gt;0,'Actual CF'!B40,0)</f>
        <v>0</v>
      </c>
      <c r="C42" s="14">
        <f>IF($B$3&gt;1,'Actual CF'!C40,0)</f>
        <v>0</v>
      </c>
      <c r="D42" s="14"/>
      <c r="E42" s="14">
        <f>IF($B$3&gt;2,'Actual CF'!D40,0)</f>
        <v>0</v>
      </c>
      <c r="F42" s="14">
        <f>IF($B$3&gt;3,'Actual CF'!E40,0)</f>
        <v>0</v>
      </c>
      <c r="G42" s="14">
        <f>IF($B$3&gt;4,'Actual CF'!F40,0)</f>
        <v>0</v>
      </c>
      <c r="H42" s="14">
        <f>IF($B$3&gt;5,'Actual CF'!G40,0)</f>
        <v>0</v>
      </c>
      <c r="I42" s="14">
        <f>IF($B$3&gt;6,'Actual CF'!H40,0)</f>
        <v>0</v>
      </c>
      <c r="J42" s="14">
        <f>IF($B$3&gt;7,'Actual CF'!I40,0)</f>
        <v>0</v>
      </c>
      <c r="K42" s="14">
        <f>IF($B$3&gt;8,'Actual CF'!J40,0)</f>
        <v>0</v>
      </c>
      <c r="L42" s="14">
        <f>IF($B$3&gt;9,'Actual CF'!K40,0)</f>
        <v>0</v>
      </c>
      <c r="M42" s="14">
        <f>IF($B$3&gt;10,'Actual CF'!L40,0)</f>
        <v>0</v>
      </c>
      <c r="N42" s="14">
        <f>IF($B$3&gt;11,'Actual CF'!M40,0)</f>
        <v>0</v>
      </c>
      <c r="O42" s="46">
        <f t="shared" si="4"/>
        <v>0</v>
      </c>
    </row>
    <row r="43" spans="1:15" ht="12.75">
      <c r="A43" s="46" t="str">
        <f>'Actual CF'!A41</f>
        <v>Entertainment/School</v>
      </c>
      <c r="B43" s="14">
        <f>IF($B$3&gt;0,'Actual CF'!B41,0)</f>
        <v>0</v>
      </c>
      <c r="C43" s="14">
        <f>IF($B$3&gt;1,'Actual CF'!C41,0)</f>
        <v>0</v>
      </c>
      <c r="D43" s="14"/>
      <c r="E43" s="14">
        <f>IF($B$3&gt;2,'Actual CF'!D41,0)</f>
        <v>0</v>
      </c>
      <c r="F43" s="14">
        <f>IF($B$3&gt;3,'Actual CF'!E41,0)</f>
        <v>0</v>
      </c>
      <c r="G43" s="14">
        <f>IF($B$3&gt;4,'Actual CF'!F41,0)</f>
        <v>0</v>
      </c>
      <c r="H43" s="14">
        <f>IF($B$3&gt;5,'Actual CF'!G41,0)</f>
        <v>0</v>
      </c>
      <c r="I43" s="14">
        <f>IF($B$3&gt;6,'Actual CF'!H41,0)</f>
        <v>0</v>
      </c>
      <c r="J43" s="14">
        <f>IF($B$3&gt;7,'Actual CF'!I41,0)</f>
        <v>0</v>
      </c>
      <c r="K43" s="14">
        <f>IF($B$3&gt;8,'Actual CF'!J41,0)</f>
        <v>0</v>
      </c>
      <c r="L43" s="14">
        <f>IF($B$3&gt;9,'Actual CF'!K41,0)</f>
        <v>0</v>
      </c>
      <c r="M43" s="14">
        <f>IF($B$3&gt;10,'Actual CF'!L41,0)</f>
        <v>0</v>
      </c>
      <c r="N43" s="14">
        <f>IF($B$3&gt;11,'Actual CF'!M41,0)</f>
        <v>0</v>
      </c>
      <c r="O43" s="46">
        <f t="shared" si="4"/>
        <v>0</v>
      </c>
    </row>
    <row r="44" spans="1:15" ht="15">
      <c r="A44" s="46" t="str">
        <f>'Actual CF'!A42</f>
        <v>Clothes/Misc.</v>
      </c>
      <c r="B44" s="116">
        <f>IF($B$3&gt;0,'Actual CF'!B42,0)</f>
        <v>0</v>
      </c>
      <c r="C44" s="116">
        <f>IF($B$3&gt;1,'Actual CF'!C42,0)</f>
        <v>0</v>
      </c>
      <c r="D44" s="116"/>
      <c r="E44" s="116">
        <f>IF($B$3&gt;2,'Actual CF'!D42,0)</f>
        <v>0</v>
      </c>
      <c r="F44" s="116">
        <f>IF($B$3&gt;3,'Actual CF'!E42,0)</f>
        <v>0</v>
      </c>
      <c r="G44" s="116">
        <f>IF($B$3&gt;4,'Actual CF'!F42,0)</f>
        <v>0</v>
      </c>
      <c r="H44" s="116">
        <f>IF($B$3&gt;5,'Actual CF'!G42,0)</f>
        <v>0</v>
      </c>
      <c r="I44" s="116">
        <f>IF($B$3&gt;6,'Actual CF'!H42,0)</f>
        <v>0</v>
      </c>
      <c r="J44" s="116">
        <f>IF($B$3&gt;7,'Actual CF'!I42,0)</f>
        <v>0</v>
      </c>
      <c r="K44" s="116">
        <f>IF($B$3&gt;8,'Actual CF'!J42,0)</f>
        <v>0</v>
      </c>
      <c r="L44" s="116">
        <f>IF($B$3&gt;9,'Actual CF'!K42,0)</f>
        <v>0</v>
      </c>
      <c r="M44" s="116">
        <f>IF($B$3&gt;10,'Actual CF'!L42,0)</f>
        <v>0</v>
      </c>
      <c r="N44" s="116">
        <f>IF($B$3&gt;11,'Actual CF'!M42,0)</f>
        <v>0</v>
      </c>
      <c r="O44" s="115">
        <f t="shared" si="4"/>
        <v>0</v>
      </c>
    </row>
    <row r="45" spans="1:15" ht="12.75">
      <c r="A45" t="s">
        <v>80</v>
      </c>
      <c r="B45" s="46">
        <f>B31-SUM(B33:B44)</f>
        <v>0</v>
      </c>
      <c r="C45" s="46">
        <f aca="true" t="shared" si="5" ref="C45:O45">C31-SUM(C33:C44)</f>
        <v>0</v>
      </c>
      <c r="D45" s="46"/>
      <c r="E45" s="46">
        <f t="shared" si="5"/>
        <v>0</v>
      </c>
      <c r="F45" s="46">
        <f t="shared" si="5"/>
        <v>0</v>
      </c>
      <c r="G45" s="46">
        <f t="shared" si="5"/>
        <v>0</v>
      </c>
      <c r="H45" s="46">
        <f t="shared" si="5"/>
        <v>0</v>
      </c>
      <c r="I45" s="46">
        <f t="shared" si="5"/>
        <v>0</v>
      </c>
      <c r="J45" s="46">
        <f t="shared" si="5"/>
        <v>0</v>
      </c>
      <c r="K45" s="46">
        <f t="shared" si="5"/>
        <v>0</v>
      </c>
      <c r="L45" s="46">
        <f t="shared" si="5"/>
        <v>0</v>
      </c>
      <c r="M45" s="46">
        <f t="shared" si="5"/>
        <v>0</v>
      </c>
      <c r="N45" s="46">
        <f t="shared" si="5"/>
        <v>0</v>
      </c>
      <c r="O45" s="46">
        <f t="shared" si="5"/>
        <v>0</v>
      </c>
    </row>
    <row r="47" spans="1:6" ht="15.75">
      <c r="A47" s="88" t="s">
        <v>33</v>
      </c>
      <c r="B47" s="20"/>
      <c r="C47" s="20"/>
      <c r="D47" s="20"/>
      <c r="E47" s="20"/>
      <c r="F47" s="82"/>
    </row>
    <row r="48" spans="1:6" ht="12.75">
      <c r="A48" s="83" t="s">
        <v>39</v>
      </c>
      <c r="B48" s="118" t="s">
        <v>5</v>
      </c>
      <c r="C48" s="10"/>
      <c r="D48" s="10"/>
      <c r="E48" s="10"/>
      <c r="F48" s="84"/>
    </row>
    <row r="49" spans="1:6" ht="12.75">
      <c r="A49" s="89" t="s">
        <v>34</v>
      </c>
      <c r="B49" s="10"/>
      <c r="C49" s="90" t="e">
        <f>IF(#REF!="x",1,0)</f>
        <v>#REF!</v>
      </c>
      <c r="D49" s="90"/>
      <c r="E49" s="10"/>
      <c r="F49" s="84"/>
    </row>
    <row r="50" spans="1:8" ht="27.75">
      <c r="A50" s="91" t="s">
        <v>117</v>
      </c>
      <c r="B50" s="92" t="s">
        <v>116</v>
      </c>
      <c r="C50" s="119" t="s">
        <v>6</v>
      </c>
      <c r="D50" s="119"/>
      <c r="E50" s="24"/>
      <c r="F50" s="123" t="s">
        <v>7</v>
      </c>
      <c r="H50" s="79" t="s">
        <v>3</v>
      </c>
    </row>
    <row r="51" spans="1:11" ht="15">
      <c r="A51" s="93">
        <v>0</v>
      </c>
      <c r="B51" s="90">
        <v>7550</v>
      </c>
      <c r="C51" s="17">
        <v>0</v>
      </c>
      <c r="D51" s="17"/>
      <c r="E51" s="94">
        <v>0.1</v>
      </c>
      <c r="F51" s="3" t="e">
        <f>IF(AND(C$49=1,#REF!&lt;B51),C51+#REF!*Comments!E51,0)</f>
        <v>#REF!</v>
      </c>
      <c r="H51" s="113" t="s">
        <v>4</v>
      </c>
      <c r="I51" s="113"/>
      <c r="J51" s="114">
        <f>'Actual CF'!N53</f>
        <v>0</v>
      </c>
      <c r="K51" s="111" t="e">
        <f>J51/J52</f>
        <v>#DIV/0!</v>
      </c>
    </row>
    <row r="52" spans="1:10" ht="12.75">
      <c r="A52" s="93">
        <v>7550</v>
      </c>
      <c r="B52" s="90">
        <v>30650</v>
      </c>
      <c r="C52" s="17">
        <v>755</v>
      </c>
      <c r="D52" s="17" t="s">
        <v>8</v>
      </c>
      <c r="E52" s="94">
        <v>0.15</v>
      </c>
      <c r="F52" s="120">
        <v>7550</v>
      </c>
      <c r="H52" s="24" t="s">
        <v>38</v>
      </c>
      <c r="I52" s="24"/>
      <c r="J52" s="46">
        <f>O29</f>
        <v>0</v>
      </c>
    </row>
    <row r="53" spans="1:6" ht="12.75">
      <c r="A53" s="93">
        <v>30650</v>
      </c>
      <c r="B53" s="90">
        <v>74200</v>
      </c>
      <c r="C53" s="17">
        <v>4220</v>
      </c>
      <c r="D53" s="17" t="s">
        <v>8</v>
      </c>
      <c r="E53" s="94">
        <v>0.25</v>
      </c>
      <c r="F53" s="120">
        <v>30650</v>
      </c>
    </row>
    <row r="54" spans="1:8" ht="12.75">
      <c r="A54" s="93">
        <v>74200</v>
      </c>
      <c r="B54" s="90">
        <v>154800</v>
      </c>
      <c r="C54" s="17">
        <v>15107.5</v>
      </c>
      <c r="D54" s="17" t="s">
        <v>8</v>
      </c>
      <c r="E54" s="94">
        <v>0.28</v>
      </c>
      <c r="F54" s="120">
        <v>74200</v>
      </c>
      <c r="H54" s="79" t="s">
        <v>36</v>
      </c>
    </row>
    <row r="55" spans="1:11" ht="15">
      <c r="A55" s="93">
        <v>154800</v>
      </c>
      <c r="B55" s="90">
        <v>336550</v>
      </c>
      <c r="C55" s="17">
        <v>37675.5</v>
      </c>
      <c r="D55" s="17" t="s">
        <v>8</v>
      </c>
      <c r="E55" s="94">
        <v>0.33</v>
      </c>
      <c r="F55" s="120">
        <v>154800</v>
      </c>
      <c r="H55" s="112" t="s">
        <v>37</v>
      </c>
      <c r="I55" s="112"/>
      <c r="J55" s="115">
        <f>J51+'Actual CF'!N34</f>
        <v>0</v>
      </c>
      <c r="K55" s="111" t="e">
        <f>J55/J56</f>
        <v>#DIV/0!</v>
      </c>
    </row>
    <row r="56" spans="1:10" ht="12.75">
      <c r="A56" s="93">
        <v>336550</v>
      </c>
      <c r="B56" s="122" t="s">
        <v>10</v>
      </c>
      <c r="C56" s="17">
        <v>97653</v>
      </c>
      <c r="D56" s="17" t="s">
        <v>8</v>
      </c>
      <c r="E56" s="94">
        <v>0.35</v>
      </c>
      <c r="F56" s="120">
        <v>336550</v>
      </c>
      <c r="H56" s="24" t="s">
        <v>38</v>
      </c>
      <c r="I56" s="24"/>
      <c r="J56" s="46">
        <f>J52</f>
        <v>0</v>
      </c>
    </row>
    <row r="57" spans="1:6" ht="12.75">
      <c r="A57" s="1"/>
      <c r="B57" s="10"/>
      <c r="C57" s="10"/>
      <c r="D57" s="10"/>
      <c r="E57" s="95"/>
      <c r="F57" s="121"/>
    </row>
    <row r="58" spans="1:6" ht="12.75">
      <c r="A58" s="1"/>
      <c r="B58" s="10"/>
      <c r="C58" s="10"/>
      <c r="D58" s="10"/>
      <c r="E58" s="95"/>
      <c r="F58" s="84"/>
    </row>
    <row r="59" spans="1:6" ht="12.75">
      <c r="A59" s="89" t="s">
        <v>9</v>
      </c>
      <c r="B59" s="10"/>
      <c r="C59" s="90"/>
      <c r="D59" s="90"/>
      <c r="E59" s="95"/>
      <c r="F59" s="84"/>
    </row>
    <row r="60" spans="1:6" ht="12.75">
      <c r="A60" s="16">
        <v>0</v>
      </c>
      <c r="B60" s="90">
        <v>15100</v>
      </c>
      <c r="C60" s="17">
        <v>0</v>
      </c>
      <c r="D60" s="17"/>
      <c r="E60" s="94">
        <v>0.1</v>
      </c>
      <c r="F60" s="3" t="e">
        <f>IF(AND(C$59=1,#REF!&lt;B60),C60+#REF!*Comments!E60,0)</f>
        <v>#REF!</v>
      </c>
    </row>
    <row r="61" spans="1:6" ht="12.75">
      <c r="A61" s="93">
        <v>15100</v>
      </c>
      <c r="B61" s="90">
        <v>61300</v>
      </c>
      <c r="C61" s="17">
        <v>1510</v>
      </c>
      <c r="D61" s="17" t="s">
        <v>8</v>
      </c>
      <c r="E61" s="94">
        <v>0.15</v>
      </c>
      <c r="F61" s="3">
        <v>15100</v>
      </c>
    </row>
    <row r="62" spans="1:6" ht="12.75">
      <c r="A62" s="93">
        <v>61300</v>
      </c>
      <c r="B62" s="90">
        <v>123700</v>
      </c>
      <c r="C62" s="17">
        <v>8440</v>
      </c>
      <c r="D62" s="17" t="s">
        <v>8</v>
      </c>
      <c r="E62" s="94">
        <v>0.25</v>
      </c>
      <c r="F62" s="3">
        <v>61300</v>
      </c>
    </row>
    <row r="63" spans="1:8" ht="12.75">
      <c r="A63" s="93">
        <v>123700</v>
      </c>
      <c r="B63" s="90">
        <v>188450</v>
      </c>
      <c r="C63" s="17">
        <v>24040</v>
      </c>
      <c r="D63" s="17" t="s">
        <v>8</v>
      </c>
      <c r="E63" s="94">
        <v>0.28</v>
      </c>
      <c r="F63" s="3">
        <v>123700</v>
      </c>
      <c r="H63" s="46"/>
    </row>
    <row r="64" spans="1:6" ht="12.75">
      <c r="A64" s="93">
        <v>188450</v>
      </c>
      <c r="B64" s="90">
        <v>336550</v>
      </c>
      <c r="C64" s="17">
        <v>42170</v>
      </c>
      <c r="D64" s="17" t="s">
        <v>8</v>
      </c>
      <c r="E64" s="94">
        <v>0.33</v>
      </c>
      <c r="F64" s="3">
        <v>188450</v>
      </c>
    </row>
    <row r="65" spans="1:6" ht="12.75">
      <c r="A65" s="93">
        <v>336550</v>
      </c>
      <c r="B65" s="122" t="s">
        <v>10</v>
      </c>
      <c r="C65" s="17">
        <v>91043</v>
      </c>
      <c r="D65" s="17" t="s">
        <v>8</v>
      </c>
      <c r="E65" s="94">
        <v>0.35</v>
      </c>
      <c r="F65" s="3">
        <v>336550</v>
      </c>
    </row>
    <row r="66" spans="1:6" ht="12.75">
      <c r="A66" s="16"/>
      <c r="B66" s="17"/>
      <c r="C66" s="17"/>
      <c r="D66" s="17"/>
      <c r="E66" s="10"/>
      <c r="F66" s="87"/>
    </row>
    <row r="67" spans="1:6" ht="12.75">
      <c r="A67" s="16"/>
      <c r="B67" s="17"/>
      <c r="C67" s="17"/>
      <c r="D67" s="17"/>
      <c r="E67" s="10"/>
      <c r="F67" s="84"/>
    </row>
    <row r="68" spans="1:6" ht="12.75">
      <c r="A68" s="89" t="s">
        <v>118</v>
      </c>
      <c r="B68" s="10"/>
      <c r="C68" s="90"/>
      <c r="D68" s="90"/>
      <c r="E68" s="95"/>
      <c r="F68" s="84"/>
    </row>
    <row r="69" spans="1:7" ht="12.75">
      <c r="A69" s="16">
        <v>0</v>
      </c>
      <c r="B69" s="90">
        <v>7550</v>
      </c>
      <c r="C69" s="17">
        <v>0</v>
      </c>
      <c r="D69" s="17"/>
      <c r="E69" s="94">
        <v>0.1</v>
      </c>
      <c r="F69" s="17">
        <v>0</v>
      </c>
      <c r="G69" s="94"/>
    </row>
    <row r="70" spans="1:7" ht="12.75">
      <c r="A70" s="93">
        <v>7550</v>
      </c>
      <c r="B70" s="90">
        <v>30650</v>
      </c>
      <c r="C70" s="17">
        <v>755</v>
      </c>
      <c r="D70" s="17" t="s">
        <v>8</v>
      </c>
      <c r="E70" s="94">
        <v>0.15</v>
      </c>
      <c r="F70" s="17">
        <v>7550</v>
      </c>
      <c r="G70" s="94"/>
    </row>
    <row r="71" spans="1:7" ht="12.75">
      <c r="A71" s="93">
        <v>30650</v>
      </c>
      <c r="B71" s="90">
        <v>61850</v>
      </c>
      <c r="C71" s="17">
        <v>4220</v>
      </c>
      <c r="D71" s="17" t="s">
        <v>8</v>
      </c>
      <c r="E71" s="94">
        <v>0.25</v>
      </c>
      <c r="F71" s="17">
        <v>30650</v>
      </c>
      <c r="G71" s="94"/>
    </row>
    <row r="72" spans="1:7" ht="12.75">
      <c r="A72" s="93">
        <v>61850</v>
      </c>
      <c r="B72" s="90">
        <v>94225</v>
      </c>
      <c r="C72" s="17">
        <v>12020</v>
      </c>
      <c r="D72" s="17" t="s">
        <v>8</v>
      </c>
      <c r="E72" s="94">
        <v>0.28</v>
      </c>
      <c r="F72" s="17">
        <v>61850</v>
      </c>
      <c r="G72" s="94"/>
    </row>
    <row r="73" spans="1:7" ht="12.75">
      <c r="A73" s="93">
        <v>94225</v>
      </c>
      <c r="B73" s="90">
        <v>168275</v>
      </c>
      <c r="C73" s="17">
        <v>21085</v>
      </c>
      <c r="D73" s="17" t="s">
        <v>8</v>
      </c>
      <c r="E73" s="94">
        <v>0.33</v>
      </c>
      <c r="F73" s="17">
        <v>94225</v>
      </c>
      <c r="G73" s="94"/>
    </row>
    <row r="74" spans="1:7" ht="12.75">
      <c r="A74" s="93">
        <v>168275</v>
      </c>
      <c r="B74" s="122" t="s">
        <v>10</v>
      </c>
      <c r="C74" s="17">
        <v>45521.5</v>
      </c>
      <c r="D74" s="17" t="s">
        <v>8</v>
      </c>
      <c r="E74" s="94">
        <v>0.35</v>
      </c>
      <c r="F74" s="17">
        <v>168275</v>
      </c>
      <c r="G74" s="94"/>
    </row>
    <row r="75" spans="1:6" ht="12.75">
      <c r="A75" s="16"/>
      <c r="B75" s="17"/>
      <c r="C75" s="17"/>
      <c r="D75" s="17"/>
      <c r="E75" s="10"/>
      <c r="F75" s="87"/>
    </row>
    <row r="76" spans="1:6" ht="12.75">
      <c r="A76" s="1"/>
      <c r="B76" s="10"/>
      <c r="C76" s="10"/>
      <c r="D76" s="10"/>
      <c r="E76" s="10"/>
      <c r="F76" s="84"/>
    </row>
    <row r="77" spans="1:6" ht="12.75">
      <c r="A77" s="89" t="s">
        <v>119</v>
      </c>
      <c r="B77" s="10"/>
      <c r="C77" s="90"/>
      <c r="D77" s="90"/>
      <c r="E77" s="95"/>
      <c r="F77" s="84"/>
    </row>
    <row r="78" spans="1:7" ht="12.75">
      <c r="A78" s="16">
        <v>0</v>
      </c>
      <c r="B78" s="90">
        <v>10750</v>
      </c>
      <c r="C78" s="17">
        <v>0</v>
      </c>
      <c r="D78" s="17"/>
      <c r="E78" s="94">
        <v>0.1</v>
      </c>
      <c r="F78" s="17">
        <v>0</v>
      </c>
      <c r="G78" s="94"/>
    </row>
    <row r="79" spans="1:7" ht="12.75">
      <c r="A79" s="93">
        <v>10750</v>
      </c>
      <c r="B79" s="90">
        <v>41050</v>
      </c>
      <c r="C79" s="17">
        <v>1075</v>
      </c>
      <c r="D79" s="17" t="s">
        <v>8</v>
      </c>
      <c r="E79" s="94">
        <v>0.15</v>
      </c>
      <c r="F79" s="17">
        <v>10750</v>
      </c>
      <c r="G79" s="94"/>
    </row>
    <row r="80" spans="1:7" ht="12.75">
      <c r="A80" s="93">
        <v>41050</v>
      </c>
      <c r="B80" s="90">
        <v>106000</v>
      </c>
      <c r="C80" s="17">
        <v>5620</v>
      </c>
      <c r="D80" s="17" t="s">
        <v>8</v>
      </c>
      <c r="E80" s="94">
        <v>0.25</v>
      </c>
      <c r="F80" s="17">
        <v>41050</v>
      </c>
      <c r="G80" s="94"/>
    </row>
    <row r="81" spans="1:7" ht="12.75">
      <c r="A81" s="93">
        <v>106000</v>
      </c>
      <c r="B81" s="90">
        <v>171650</v>
      </c>
      <c r="C81" s="17">
        <v>21857.5</v>
      </c>
      <c r="D81" s="17" t="s">
        <v>8</v>
      </c>
      <c r="E81" s="94">
        <v>0.28</v>
      </c>
      <c r="F81" s="17">
        <v>106000</v>
      </c>
      <c r="G81" s="94"/>
    </row>
    <row r="82" spans="1:7" ht="12.75">
      <c r="A82" s="93">
        <v>171650</v>
      </c>
      <c r="B82" s="90">
        <v>336550</v>
      </c>
      <c r="C82" s="17">
        <v>40239.5</v>
      </c>
      <c r="D82" s="17" t="s">
        <v>8</v>
      </c>
      <c r="E82" s="94">
        <v>0.33</v>
      </c>
      <c r="F82" s="17">
        <v>171650</v>
      </c>
      <c r="G82" s="94"/>
    </row>
    <row r="83" spans="1:7" ht="12.75">
      <c r="A83" s="93">
        <v>336550</v>
      </c>
      <c r="B83" s="122" t="s">
        <v>10</v>
      </c>
      <c r="C83" s="17">
        <v>94656.5</v>
      </c>
      <c r="D83" s="17" t="s">
        <v>8</v>
      </c>
      <c r="E83" s="94">
        <v>0.35</v>
      </c>
      <c r="F83" s="17">
        <v>336550</v>
      </c>
      <c r="G83" s="94"/>
    </row>
    <row r="84" spans="1:6" ht="12.75">
      <c r="A84" s="16"/>
      <c r="B84" s="17"/>
      <c r="C84" s="17"/>
      <c r="D84" s="17"/>
      <c r="E84" s="10"/>
      <c r="F84" s="87"/>
    </row>
    <row r="85" spans="1:6" ht="12.75">
      <c r="A85" s="1"/>
      <c r="B85" s="10"/>
      <c r="C85" s="10"/>
      <c r="D85" s="10"/>
      <c r="E85" s="10"/>
      <c r="F85" s="84"/>
    </row>
    <row r="86" spans="1:6" ht="12.75">
      <c r="A86" s="1"/>
      <c r="B86" s="10"/>
      <c r="C86" s="10"/>
      <c r="D86" s="10"/>
      <c r="E86" s="10"/>
      <c r="F86" s="84"/>
    </row>
    <row r="87" spans="1:6" ht="12.75">
      <c r="A87" s="2" t="s">
        <v>120</v>
      </c>
      <c r="B87" s="96" t="e">
        <f>IF(OR(F61,F60,F69,F70,F78,F79=1),0.1,0.2)</f>
        <v>#REF!</v>
      </c>
      <c r="C87" s="21"/>
      <c r="D87" s="21"/>
      <c r="E87" s="21"/>
      <c r="F87" s="85"/>
    </row>
  </sheetData>
  <sheetProtection/>
  <conditionalFormatting sqref="K51">
    <cfRule type="cellIs" priority="1" dxfId="0" operator="greaterThan" stopIfTrue="1">
      <formula>0.28</formula>
    </cfRule>
  </conditionalFormatting>
  <conditionalFormatting sqref="K55">
    <cfRule type="cellIs" priority="2" dxfId="0" operator="greaterThan" stopIfTrue="1">
      <formula>0.36</formula>
    </cfRule>
  </conditionalFormatting>
  <printOptions/>
  <pageMargins left="0.75" right="0.75" top="1" bottom="1" header="0.5" footer="0.5"/>
  <pageSetup fitToHeight="0" fitToWidth="1" horizontalDpi="600" verticalDpi="600" orientation="landscape" scale="61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2812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MarActuals!C61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AprBudget!C17</f>
        <v>0</v>
      </c>
      <c r="D18" s="18"/>
      <c r="E18" s="40" t="s">
        <v>43</v>
      </c>
      <c r="F18" s="41">
        <f>AprBudget!F17</f>
        <v>0</v>
      </c>
      <c r="G18" s="18"/>
      <c r="H18" s="40" t="s">
        <v>43</v>
      </c>
      <c r="I18" s="41">
        <f>AprBudget!I17</f>
        <v>0</v>
      </c>
      <c r="J18" s="18"/>
      <c r="K18" s="40" t="s">
        <v>43</v>
      </c>
      <c r="L18" s="41">
        <f>AprBudget!L17</f>
        <v>0</v>
      </c>
      <c r="N18" s="40" t="s">
        <v>43</v>
      </c>
      <c r="O18" s="41">
        <f>AprBudget!O17</f>
        <v>0</v>
      </c>
      <c r="Q18" s="40" t="s">
        <v>43</v>
      </c>
      <c r="R18" s="41">
        <f>AprBudget!R17</f>
        <v>0</v>
      </c>
      <c r="T18" s="40" t="s">
        <v>43</v>
      </c>
      <c r="U18" s="41">
        <f>AprBudget!U17</f>
        <v>0</v>
      </c>
      <c r="V18" s="17"/>
    </row>
    <row r="19" spans="2:22" ht="12.75">
      <c r="B19" s="2" t="s">
        <v>45</v>
      </c>
      <c r="C19" s="8">
        <f>C17-C17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AprBudget!C37</f>
        <v>0</v>
      </c>
      <c r="D38" s="11"/>
      <c r="E38" s="40" t="s">
        <v>43</v>
      </c>
      <c r="F38" s="41">
        <f>AprBudget!F37</f>
        <v>0</v>
      </c>
      <c r="G38" s="11"/>
      <c r="H38" s="40" t="s">
        <v>43</v>
      </c>
      <c r="I38" s="41">
        <f>AprBudget!I37</f>
        <v>0</v>
      </c>
      <c r="K38" s="40" t="s">
        <v>43</v>
      </c>
      <c r="L38" s="41">
        <f>AprBudget!L37</f>
        <v>0</v>
      </c>
      <c r="N38" s="40" t="s">
        <v>43</v>
      </c>
      <c r="O38" s="41">
        <f>AprBudget!O37</f>
        <v>0</v>
      </c>
      <c r="Q38" s="40" t="s">
        <v>43</v>
      </c>
      <c r="R38" s="41">
        <f>AprBudget!R37</f>
        <v>0</v>
      </c>
      <c r="T38" s="40" t="s">
        <v>43</v>
      </c>
      <c r="U38" s="41">
        <f>AprBudget!U37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MarActuals!R58</f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B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AprActuals!C61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MayActuals!C17</f>
        <v>0</v>
      </c>
      <c r="D18" s="18"/>
      <c r="E18" s="40" t="s">
        <v>44</v>
      </c>
      <c r="F18" s="41">
        <f>MayActuals!F17</f>
        <v>0</v>
      </c>
      <c r="G18" s="18"/>
      <c r="H18" s="40" t="s">
        <v>44</v>
      </c>
      <c r="I18" s="41">
        <f>MayActuals!I17</f>
        <v>0</v>
      </c>
      <c r="J18" s="18"/>
      <c r="K18" s="40" t="s">
        <v>44</v>
      </c>
      <c r="L18" s="41">
        <f>MayActuals!L17</f>
        <v>0</v>
      </c>
      <c r="N18" s="40" t="s">
        <v>44</v>
      </c>
      <c r="O18" s="41">
        <f>MayActuals!O17</f>
        <v>0</v>
      </c>
      <c r="Q18" s="40" t="s">
        <v>44</v>
      </c>
      <c r="R18" s="41">
        <f>MayActuals!R17</f>
        <v>0</v>
      </c>
      <c r="T18" s="40" t="s">
        <v>44</v>
      </c>
      <c r="U18" s="41">
        <f>MayActuals!U17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MayActuals!C39</f>
        <v>0</v>
      </c>
      <c r="D38" s="11"/>
      <c r="E38" s="40" t="s">
        <v>44</v>
      </c>
      <c r="F38" s="41">
        <f>MayActuals!F39</f>
        <v>0</v>
      </c>
      <c r="G38" s="11"/>
      <c r="H38" s="40" t="s">
        <v>44</v>
      </c>
      <c r="I38" s="41">
        <f>MayActuals!I39</f>
        <v>0</v>
      </c>
      <c r="K38" s="40" t="s">
        <v>44</v>
      </c>
      <c r="L38" s="41">
        <f>MayActuals!L39</f>
        <v>0</v>
      </c>
      <c r="N38" s="40" t="s">
        <v>44</v>
      </c>
      <c r="O38" s="41">
        <f>MayActuals!O39</f>
        <v>0</v>
      </c>
      <c r="Q38" s="40" t="s">
        <v>44</v>
      </c>
      <c r="R38" s="41">
        <f>MayActuals!R39</f>
        <v>0</v>
      </c>
      <c r="T38" s="40" t="s">
        <v>44</v>
      </c>
      <c r="U38" s="41">
        <f>MayActuals!U39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0039062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AprActuals!C61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MayBudget!C17</f>
        <v>0</v>
      </c>
      <c r="D18" s="18"/>
      <c r="E18" s="40" t="s">
        <v>43</v>
      </c>
      <c r="F18" s="41">
        <f>MayBudget!F17</f>
        <v>0</v>
      </c>
      <c r="G18" s="18"/>
      <c r="H18" s="40" t="s">
        <v>43</v>
      </c>
      <c r="I18" s="41">
        <f>MayBudget!I17</f>
        <v>0</v>
      </c>
      <c r="J18" s="18"/>
      <c r="K18" s="40" t="s">
        <v>43</v>
      </c>
      <c r="L18" s="41">
        <f>MayBudget!L17</f>
        <v>0</v>
      </c>
      <c r="N18" s="40" t="s">
        <v>43</v>
      </c>
      <c r="O18" s="41">
        <f>MayBudget!O17</f>
        <v>0</v>
      </c>
      <c r="Q18" s="40" t="s">
        <v>43</v>
      </c>
      <c r="R18" s="41">
        <f>MayBudget!R17</f>
        <v>0</v>
      </c>
      <c r="T18" s="40" t="s">
        <v>43</v>
      </c>
      <c r="U18" s="41">
        <f>MayBudget!U17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MayBudget!C37</f>
        <v>0</v>
      </c>
      <c r="D38" s="11"/>
      <c r="E38" s="40" t="s">
        <v>43</v>
      </c>
      <c r="F38" s="41">
        <f>MayBudget!F37</f>
        <v>0</v>
      </c>
      <c r="G38" s="11"/>
      <c r="H38" s="40" t="s">
        <v>43</v>
      </c>
      <c r="I38" s="41">
        <f>MayBudget!I37</f>
        <v>0</v>
      </c>
      <c r="K38" s="40" t="s">
        <v>43</v>
      </c>
      <c r="L38" s="41">
        <f>MayBudget!L37</f>
        <v>0</v>
      </c>
      <c r="N38" s="40" t="s">
        <v>43</v>
      </c>
      <c r="O38" s="41">
        <f>MayBudget!O37</f>
        <v>0</v>
      </c>
      <c r="Q38" s="40" t="s">
        <v>43</v>
      </c>
      <c r="R38" s="41">
        <f>MayBudget!R37</f>
        <v>0</v>
      </c>
      <c r="T38" s="40" t="s">
        <v>43</v>
      </c>
      <c r="U38" s="41">
        <f>MayBudget!U37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AprActuals!R58</f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A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MayActuals!C61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JunActuals!C17</f>
        <v>0</v>
      </c>
      <c r="D18" s="18"/>
      <c r="E18" s="40" t="s">
        <v>44</v>
      </c>
      <c r="F18" s="41">
        <f>JunActuals!F17</f>
        <v>0</v>
      </c>
      <c r="G18" s="18"/>
      <c r="H18" s="40" t="s">
        <v>44</v>
      </c>
      <c r="I18" s="41">
        <f>JunActuals!I17</f>
        <v>0</v>
      </c>
      <c r="J18" s="18"/>
      <c r="K18" s="40" t="s">
        <v>44</v>
      </c>
      <c r="L18" s="41">
        <f>JunActuals!L17</f>
        <v>0</v>
      </c>
      <c r="N18" s="40" t="s">
        <v>44</v>
      </c>
      <c r="O18" s="41">
        <f>JunActuals!O17</f>
        <v>0</v>
      </c>
      <c r="Q18" s="40" t="s">
        <v>44</v>
      </c>
      <c r="R18" s="41">
        <f>JunActuals!R17</f>
        <v>0</v>
      </c>
      <c r="T18" s="40" t="s">
        <v>44</v>
      </c>
      <c r="U18" s="41">
        <f>JunActuals!U17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JunActuals!C39</f>
        <v>0</v>
      </c>
      <c r="D38" s="11"/>
      <c r="E38" s="40" t="s">
        <v>44</v>
      </c>
      <c r="F38" s="41">
        <f>JunActuals!F39</f>
        <v>0</v>
      </c>
      <c r="G38" s="11"/>
      <c r="H38" s="40" t="s">
        <v>44</v>
      </c>
      <c r="I38" s="41">
        <f>JunActuals!I39</f>
        <v>0</v>
      </c>
      <c r="K38" s="40" t="s">
        <v>44</v>
      </c>
      <c r="L38" s="41">
        <f>JunActuals!L39</f>
        <v>0</v>
      </c>
      <c r="N38" s="40" t="s">
        <v>44</v>
      </c>
      <c r="O38" s="41">
        <f>JunActuals!O39</f>
        <v>0</v>
      </c>
      <c r="Q38" s="40" t="s">
        <v>44</v>
      </c>
      <c r="R38" s="41">
        <f>JunActuals!R39</f>
        <v>0</v>
      </c>
      <c r="T38" s="40" t="s">
        <v>44</v>
      </c>
      <c r="U38" s="41">
        <f>JunActuals!U39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42187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MayActuals!C61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JunBudget!C17</f>
        <v>0</v>
      </c>
      <c r="D18" s="18"/>
      <c r="E18" s="40" t="s">
        <v>43</v>
      </c>
      <c r="F18" s="41">
        <f>JunBudget!F17</f>
        <v>0</v>
      </c>
      <c r="G18" s="18"/>
      <c r="H18" s="40" t="s">
        <v>43</v>
      </c>
      <c r="I18" s="41">
        <f>JunBudget!I17</f>
        <v>0</v>
      </c>
      <c r="J18" s="18"/>
      <c r="K18" s="40" t="s">
        <v>43</v>
      </c>
      <c r="L18" s="41">
        <f>JunBudget!L17</f>
        <v>0</v>
      </c>
      <c r="N18" s="40" t="s">
        <v>43</v>
      </c>
      <c r="O18" s="41">
        <f>JunBudget!O17</f>
        <v>0</v>
      </c>
      <c r="Q18" s="40" t="s">
        <v>43</v>
      </c>
      <c r="R18" s="41">
        <f>JunBudget!R17</f>
        <v>0</v>
      </c>
      <c r="T18" s="40" t="s">
        <v>43</v>
      </c>
      <c r="U18" s="41">
        <f>JunBudget!U17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JunBudget!C37</f>
        <v>0</v>
      </c>
      <c r="D38" s="11"/>
      <c r="E38" s="40" t="s">
        <v>43</v>
      </c>
      <c r="F38" s="41">
        <f>JunBudget!F37</f>
        <v>0</v>
      </c>
      <c r="G38" s="11"/>
      <c r="H38" s="40" t="s">
        <v>43</v>
      </c>
      <c r="I38" s="41">
        <f>JunBudget!I37</f>
        <v>0</v>
      </c>
      <c r="K38" s="40" t="s">
        <v>43</v>
      </c>
      <c r="L38" s="41">
        <f>JunBudget!L37</f>
        <v>0</v>
      </c>
      <c r="N38" s="40" t="s">
        <v>43</v>
      </c>
      <c r="O38" s="41">
        <f>JunBudget!O37</f>
        <v>0</v>
      </c>
      <c r="Q38" s="40" t="s">
        <v>43</v>
      </c>
      <c r="R38" s="41">
        <f>JunBudget!R37</f>
        <v>0</v>
      </c>
      <c r="T38" s="40" t="s">
        <v>43</v>
      </c>
      <c r="U38" s="41">
        <f>JunBudget!U37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MayActuals!R58</f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B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JunActuals!C61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JulActuals!C17</f>
        <v>0</v>
      </c>
      <c r="D18" s="18"/>
      <c r="E18" s="40" t="s">
        <v>44</v>
      </c>
      <c r="F18" s="41">
        <f>JulActuals!F17</f>
        <v>0</v>
      </c>
      <c r="G18" s="18"/>
      <c r="H18" s="40" t="s">
        <v>44</v>
      </c>
      <c r="I18" s="41">
        <f>JulActuals!I17</f>
        <v>0</v>
      </c>
      <c r="J18" s="18"/>
      <c r="K18" s="40" t="s">
        <v>44</v>
      </c>
      <c r="L18" s="41">
        <f>JulActuals!L17</f>
        <v>0</v>
      </c>
      <c r="N18" s="40" t="s">
        <v>44</v>
      </c>
      <c r="O18" s="41">
        <f>JulActuals!O17</f>
        <v>0</v>
      </c>
      <c r="Q18" s="40" t="s">
        <v>44</v>
      </c>
      <c r="R18" s="41">
        <f>JulActuals!R17</f>
        <v>0</v>
      </c>
      <c r="T18" s="40" t="s">
        <v>44</v>
      </c>
      <c r="U18" s="41">
        <f>JulActuals!U17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JulActuals!C39</f>
        <v>0</v>
      </c>
      <c r="D38" s="11"/>
      <c r="E38" s="40" t="s">
        <v>44</v>
      </c>
      <c r="F38" s="41">
        <f>JulActuals!F39</f>
        <v>0</v>
      </c>
      <c r="G38" s="11"/>
      <c r="H38" s="40" t="s">
        <v>44</v>
      </c>
      <c r="I38" s="41">
        <f>JulActuals!I39</f>
        <v>0</v>
      </c>
      <c r="K38" s="40" t="s">
        <v>44</v>
      </c>
      <c r="L38" s="41">
        <f>JulActuals!L39</f>
        <v>0</v>
      </c>
      <c r="N38" s="40" t="s">
        <v>44</v>
      </c>
      <c r="O38" s="41">
        <f>JulActuals!O39</f>
        <v>0</v>
      </c>
      <c r="Q38" s="40" t="s">
        <v>44</v>
      </c>
      <c r="R38" s="41">
        <f>JulActuals!R39</f>
        <v>0</v>
      </c>
      <c r="T38" s="40" t="s">
        <v>44</v>
      </c>
      <c r="U38" s="41">
        <f>JulActuals!U39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42187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JunActuals!C61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JulBudget!C17</f>
        <v>0</v>
      </c>
      <c r="D18" s="18"/>
      <c r="E18" s="40" t="s">
        <v>43</v>
      </c>
      <c r="F18" s="41">
        <f>JulBudget!F17</f>
        <v>0</v>
      </c>
      <c r="G18" s="18"/>
      <c r="H18" s="40" t="s">
        <v>43</v>
      </c>
      <c r="I18" s="41">
        <f>JulBudget!I17</f>
        <v>0</v>
      </c>
      <c r="J18" s="18"/>
      <c r="K18" s="40" t="s">
        <v>43</v>
      </c>
      <c r="L18" s="41">
        <f>JulBudget!L17</f>
        <v>0</v>
      </c>
      <c r="N18" s="40" t="s">
        <v>43</v>
      </c>
      <c r="O18" s="41">
        <f>JulBudget!O17</f>
        <v>0</v>
      </c>
      <c r="Q18" s="40" t="s">
        <v>43</v>
      </c>
      <c r="R18" s="41">
        <f>JulBudget!R17</f>
        <v>0</v>
      </c>
      <c r="T18" s="40" t="s">
        <v>43</v>
      </c>
      <c r="U18" s="41">
        <f>JulBudget!U17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JulBudget!C37</f>
        <v>0</v>
      </c>
      <c r="D38" s="11"/>
      <c r="E38" s="40" t="s">
        <v>43</v>
      </c>
      <c r="F38" s="41">
        <f>JulBudget!F37</f>
        <v>0</v>
      </c>
      <c r="G38" s="11"/>
      <c r="H38" s="40" t="s">
        <v>43</v>
      </c>
      <c r="I38" s="41">
        <f>JulBudget!I37</f>
        <v>0</v>
      </c>
      <c r="K38" s="40" t="s">
        <v>43</v>
      </c>
      <c r="L38" s="41">
        <f>JulBudget!L37</f>
        <v>0</v>
      </c>
      <c r="N38" s="40" t="s">
        <v>43</v>
      </c>
      <c r="O38" s="41">
        <f>JulBudget!O37</f>
        <v>0</v>
      </c>
      <c r="Q38" s="40" t="s">
        <v>43</v>
      </c>
      <c r="R38" s="41">
        <f>JulBudget!R37</f>
        <v>0</v>
      </c>
      <c r="T38" s="40" t="s">
        <v>43</v>
      </c>
      <c r="U38" s="41">
        <f>JulBudget!U37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JunActuals!R58</f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B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JulActuals!C61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AugActuals!C17</f>
        <v>0</v>
      </c>
      <c r="D18" s="18"/>
      <c r="E18" s="40" t="s">
        <v>44</v>
      </c>
      <c r="F18" s="41">
        <f>AugActuals!F17</f>
        <v>0</v>
      </c>
      <c r="G18" s="18"/>
      <c r="H18" s="40" t="s">
        <v>44</v>
      </c>
      <c r="I18" s="41">
        <f>AugActuals!I17</f>
        <v>0</v>
      </c>
      <c r="J18" s="18"/>
      <c r="K18" s="40" t="s">
        <v>44</v>
      </c>
      <c r="L18" s="41">
        <f>AugActuals!L17</f>
        <v>0</v>
      </c>
      <c r="N18" s="40" t="s">
        <v>44</v>
      </c>
      <c r="O18" s="41">
        <f>AugActuals!O17</f>
        <v>0</v>
      </c>
      <c r="Q18" s="40" t="s">
        <v>44</v>
      </c>
      <c r="R18" s="41">
        <f>AugActuals!R17</f>
        <v>0</v>
      </c>
      <c r="T18" s="40" t="s">
        <v>44</v>
      </c>
      <c r="U18" s="41">
        <f>AugActuals!U17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AugActuals!C39</f>
        <v>0</v>
      </c>
      <c r="D38" s="11"/>
      <c r="E38" s="40" t="s">
        <v>44</v>
      </c>
      <c r="F38" s="41">
        <f>AugActuals!F39</f>
        <v>0</v>
      </c>
      <c r="G38" s="11"/>
      <c r="H38" s="40" t="s">
        <v>44</v>
      </c>
      <c r="I38" s="41">
        <f>AugActuals!I39</f>
        <v>0</v>
      </c>
      <c r="K38" s="40" t="s">
        <v>44</v>
      </c>
      <c r="L38" s="41">
        <f>AugActuals!L39</f>
        <v>0</v>
      </c>
      <c r="N38" s="40" t="s">
        <v>44</v>
      </c>
      <c r="O38" s="41">
        <f>AugActuals!O39</f>
        <v>0</v>
      </c>
      <c r="Q38" s="40" t="s">
        <v>44</v>
      </c>
      <c r="R38" s="41">
        <f>AugActuals!R39</f>
        <v>0</v>
      </c>
      <c r="T38" s="40" t="s">
        <v>44</v>
      </c>
      <c r="U38" s="41">
        <f>AugActuals!U39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6.57421875" style="0" customWidth="1"/>
    <col min="19" max="19" width="3.7109375" style="0" customWidth="1"/>
    <col min="20" max="20" width="15.140625" style="0" customWidth="1"/>
    <col min="22" max="22" width="16.28125" style="0" bestFit="1" customWidth="1"/>
    <col min="25" max="25" width="10.140625" style="0" customWidth="1"/>
  </cols>
  <sheetData>
    <row r="1" spans="2:21" ht="18">
      <c r="B1" s="77" t="s">
        <v>94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JulActuals!C61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AugBudget!C17</f>
        <v>0</v>
      </c>
      <c r="D18" s="18"/>
      <c r="E18" s="40" t="s">
        <v>43</v>
      </c>
      <c r="F18" s="41">
        <f>AugBudget!F17</f>
        <v>0</v>
      </c>
      <c r="G18" s="18"/>
      <c r="H18" s="40" t="s">
        <v>43</v>
      </c>
      <c r="I18" s="41">
        <f>AugBudget!I17</f>
        <v>0</v>
      </c>
      <c r="J18" s="18"/>
      <c r="K18" s="40" t="s">
        <v>43</v>
      </c>
      <c r="L18" s="41">
        <f>AugBudget!L17</f>
        <v>0</v>
      </c>
      <c r="N18" s="40" t="s">
        <v>43</v>
      </c>
      <c r="O18" s="41">
        <f>AugBudget!O17</f>
        <v>0</v>
      </c>
      <c r="Q18" s="40" t="s">
        <v>43</v>
      </c>
      <c r="R18" s="41">
        <f>AugBudget!R17</f>
        <v>0</v>
      </c>
      <c r="T18" s="40" t="s">
        <v>43</v>
      </c>
      <c r="U18" s="41">
        <f>AugBudget!U17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AugBudget!C37</f>
        <v>0</v>
      </c>
      <c r="D38" s="11"/>
      <c r="E38" s="40" t="s">
        <v>43</v>
      </c>
      <c r="F38" s="41">
        <f>AugBudget!F37</f>
        <v>0</v>
      </c>
      <c r="G38" s="11"/>
      <c r="H38" s="40" t="s">
        <v>43</v>
      </c>
      <c r="I38" s="41">
        <f>AugBudget!I37</f>
        <v>0</v>
      </c>
      <c r="K38" s="40" t="s">
        <v>43</v>
      </c>
      <c r="L38" s="41">
        <f>AugBudget!L37</f>
        <v>0</v>
      </c>
      <c r="N38" s="40" t="s">
        <v>43</v>
      </c>
      <c r="O38" s="41">
        <f>AugBudget!O37</f>
        <v>0</v>
      </c>
      <c r="Q38" s="40" t="s">
        <v>43</v>
      </c>
      <c r="R38" s="41">
        <f>AugBudget!R37</f>
        <v>0</v>
      </c>
      <c r="T38" s="40" t="s">
        <v>43</v>
      </c>
      <c r="U38" s="41">
        <f>AugBudget!U37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JulActuals!R58</f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G1">
      <selection activeCell="U38" sqref="U38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AugActuals!C61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SepActuals!C17</f>
        <v>0</v>
      </c>
      <c r="D18" s="18"/>
      <c r="E18" s="40" t="s">
        <v>44</v>
      </c>
      <c r="F18" s="41">
        <f>SepActuals!F17</f>
        <v>0</v>
      </c>
      <c r="G18" s="18"/>
      <c r="H18" s="40" t="s">
        <v>44</v>
      </c>
      <c r="I18" s="41">
        <f>SepActuals!I17</f>
        <v>0</v>
      </c>
      <c r="J18" s="18"/>
      <c r="K18" s="40" t="s">
        <v>44</v>
      </c>
      <c r="L18" s="41">
        <f>SepActuals!L17</f>
        <v>0</v>
      </c>
      <c r="N18" s="40" t="s">
        <v>44</v>
      </c>
      <c r="O18" s="41">
        <f>SepActuals!O17</f>
        <v>0</v>
      </c>
      <c r="Q18" s="40" t="s">
        <v>44</v>
      </c>
      <c r="R18" s="41">
        <f>SepActuals!R17</f>
        <v>0</v>
      </c>
      <c r="T18" s="40" t="s">
        <v>44</v>
      </c>
      <c r="U18" s="41">
        <f>SepActuals!U17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SepActuals!C39</f>
        <v>0</v>
      </c>
      <c r="D38" s="11"/>
      <c r="E38" s="40" t="s">
        <v>44</v>
      </c>
      <c r="F38" s="41">
        <f>SepActuals!F37</f>
        <v>0</v>
      </c>
      <c r="G38" s="11"/>
      <c r="H38" s="40" t="s">
        <v>44</v>
      </c>
      <c r="I38" s="41">
        <f>SepActuals!I37</f>
        <v>0</v>
      </c>
      <c r="K38" s="40" t="s">
        <v>44</v>
      </c>
      <c r="L38" s="41">
        <f>SepActuals!L37</f>
        <v>0</v>
      </c>
      <c r="N38" s="40" t="s">
        <v>44</v>
      </c>
      <c r="O38" s="41">
        <f>SepActuals!O37</f>
        <v>0</v>
      </c>
      <c r="Q38" s="40" t="s">
        <v>44</v>
      </c>
      <c r="R38" s="41">
        <f>SepActuals!R37</f>
        <v>0</v>
      </c>
      <c r="T38" s="40" t="s">
        <v>44</v>
      </c>
      <c r="U38" s="41">
        <f>SepActuals!U37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C40" sqref="C40:C41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6" max="6" width="10.28125" style="0" customWidth="1"/>
    <col min="7" max="7" width="3.7109375" style="0" customWidth="1"/>
    <col min="8" max="8" width="12.57421875" style="0" customWidth="1"/>
    <col min="10" max="10" width="3.7109375" style="0" customWidth="1"/>
    <col min="11" max="11" width="12.421875" style="0" customWidth="1"/>
    <col min="12" max="12" width="10.8515625" style="0" customWidth="1"/>
    <col min="13" max="13" width="3.7109375" style="0" customWidth="1"/>
    <col min="14" max="14" width="12.7109375" style="0" customWidth="1"/>
    <col min="16" max="16" width="3.7109375" style="0" customWidth="1"/>
    <col min="17" max="17" width="15.00390625" style="0" customWidth="1"/>
    <col min="18" max="18" width="10.28125" style="0" customWidth="1"/>
    <col min="19" max="19" width="3.7109375" style="0" customWidth="1"/>
    <col min="20" max="20" width="16.851562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2:21" ht="18">
      <c r="B3" s="23" t="s">
        <v>62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6" spans="2:22" ht="12.75">
      <c r="B6" s="30" t="s">
        <v>38</v>
      </c>
      <c r="C6" s="31"/>
      <c r="D6" s="16"/>
      <c r="E6" s="149" t="s">
        <v>0</v>
      </c>
      <c r="F6" s="150"/>
      <c r="G6" s="16"/>
      <c r="H6" s="149" t="s">
        <v>2</v>
      </c>
      <c r="I6" s="150"/>
      <c r="J6" s="16"/>
      <c r="K6" s="149" t="s">
        <v>46</v>
      </c>
      <c r="L6" s="150"/>
      <c r="N6" s="149" t="s">
        <v>48</v>
      </c>
      <c r="O6" s="150"/>
      <c r="Q6" s="149" t="s">
        <v>51</v>
      </c>
      <c r="R6" s="150"/>
      <c r="T6" s="149" t="s">
        <v>1</v>
      </c>
      <c r="U6" s="150"/>
      <c r="V6" s="22" t="s">
        <v>50</v>
      </c>
    </row>
    <row r="7" spans="2:22" ht="12.75">
      <c r="B7" s="71" t="s">
        <v>57</v>
      </c>
      <c r="C7" s="72"/>
      <c r="D7" s="15"/>
      <c r="E7" s="26"/>
      <c r="F7" s="28"/>
      <c r="G7" s="15"/>
      <c r="H7" s="26"/>
      <c r="I7" s="28"/>
      <c r="J7" s="15"/>
      <c r="K7" s="26"/>
      <c r="L7" s="28"/>
      <c r="N7" s="26"/>
      <c r="O7" s="28"/>
      <c r="Q7" s="26"/>
      <c r="R7" s="28"/>
      <c r="T7" s="26"/>
      <c r="U7" s="28"/>
      <c r="V7" s="11"/>
    </row>
    <row r="8" spans="2:22" ht="12.75">
      <c r="B8" s="147"/>
      <c r="C8" s="97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  <c r="V8" s="17"/>
    </row>
    <row r="9" spans="2:22" ht="12.75">
      <c r="B9" s="147"/>
      <c r="C9" s="97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  <c r="V9" s="17"/>
    </row>
    <row r="10" spans="2:22" ht="12.75">
      <c r="B10" s="147"/>
      <c r="C10" s="99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  <c r="V10" s="17"/>
    </row>
    <row r="11" spans="2:22" ht="12.75">
      <c r="B11" s="147"/>
      <c r="C11" s="99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  <c r="V11" s="17"/>
    </row>
    <row r="12" spans="2:22" ht="12.75">
      <c r="B12" s="147"/>
      <c r="C12" s="41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  <c r="V12" s="17"/>
    </row>
    <row r="13" spans="2:22" ht="12.75">
      <c r="B13" s="147"/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  <c r="V13" s="17"/>
    </row>
    <row r="14" spans="2:22" ht="12.75">
      <c r="B14" s="147"/>
      <c r="C14" s="100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  <c r="V14" s="17"/>
    </row>
    <row r="15" spans="2:22" ht="12.75">
      <c r="B15" s="147"/>
      <c r="C15" s="100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  <c r="V15" s="17"/>
    </row>
    <row r="16" spans="2:22" ht="12.75">
      <c r="B16" s="147"/>
      <c r="C16" s="29"/>
      <c r="D16" s="16"/>
      <c r="E16" s="27"/>
      <c r="F16" s="29"/>
      <c r="G16" s="16"/>
      <c r="H16" s="27"/>
      <c r="I16" s="29"/>
      <c r="J16" s="16"/>
      <c r="K16" s="27"/>
      <c r="L16" s="29"/>
      <c r="N16" s="27"/>
      <c r="O16" s="29"/>
      <c r="Q16" s="27"/>
      <c r="R16" s="29"/>
      <c r="T16" s="27"/>
      <c r="U16" s="29"/>
      <c r="V16" s="17"/>
    </row>
    <row r="17" spans="2:22" ht="12.75">
      <c r="B17" s="147"/>
      <c r="C17" s="29"/>
      <c r="D17" s="16"/>
      <c r="E17" s="27"/>
      <c r="F17" s="29"/>
      <c r="G17" s="16"/>
      <c r="H17" s="27"/>
      <c r="I17" s="29"/>
      <c r="J17" s="16"/>
      <c r="K17" s="27"/>
      <c r="L17" s="29"/>
      <c r="N17" s="27"/>
      <c r="O17" s="29"/>
      <c r="Q17" s="27"/>
      <c r="R17" s="29"/>
      <c r="T17" s="27"/>
      <c r="U17" s="29"/>
      <c r="V17" s="17"/>
    </row>
    <row r="18" spans="2:22" ht="12.75">
      <c r="B18" s="148"/>
      <c r="C18" s="6"/>
      <c r="D18" s="25"/>
      <c r="E18" s="5"/>
      <c r="F18" s="6"/>
      <c r="G18" s="25"/>
      <c r="H18" s="5"/>
      <c r="I18" s="6"/>
      <c r="J18" s="25"/>
      <c r="K18" s="5"/>
      <c r="L18" s="6"/>
      <c r="N18" s="5"/>
      <c r="O18" s="6"/>
      <c r="Q18" s="5"/>
      <c r="R18" s="6"/>
      <c r="T18" s="5"/>
      <c r="U18" s="6"/>
      <c r="V18" s="17"/>
    </row>
    <row r="19" spans="2:22" ht="12.75">
      <c r="B19" s="38" t="s">
        <v>43</v>
      </c>
      <c r="C19" s="39">
        <f>SUM(C8:C18)</f>
        <v>0</v>
      </c>
      <c r="D19" s="4"/>
      <c r="E19" s="38" t="s">
        <v>43</v>
      </c>
      <c r="F19" s="39">
        <f>SUM(F7:F18)</f>
        <v>0</v>
      </c>
      <c r="G19" s="4"/>
      <c r="H19" s="38" t="s">
        <v>43</v>
      </c>
      <c r="I19" s="39">
        <f>SUM(I7:I18)</f>
        <v>0</v>
      </c>
      <c r="J19" s="4"/>
      <c r="K19" s="38" t="s">
        <v>43</v>
      </c>
      <c r="L19" s="39">
        <f>SUM(L7:L18)</f>
        <v>0</v>
      </c>
      <c r="N19" s="38" t="s">
        <v>43</v>
      </c>
      <c r="O19" s="39">
        <f>SUM(O7:O18)</f>
        <v>0</v>
      </c>
      <c r="Q19" s="38" t="s">
        <v>43</v>
      </c>
      <c r="R19" s="39">
        <f>SUM(R7:R18)</f>
        <v>0</v>
      </c>
      <c r="T19" s="38" t="s">
        <v>43</v>
      </c>
      <c r="U19" s="39">
        <f>SUM(U7:U18)</f>
        <v>0</v>
      </c>
      <c r="V19" s="17"/>
    </row>
    <row r="20" spans="2:22" ht="12.75">
      <c r="B20" s="40" t="s">
        <v>44</v>
      </c>
      <c r="C20" s="41"/>
      <c r="D20" s="18"/>
      <c r="E20" s="40" t="s">
        <v>44</v>
      </c>
      <c r="F20" s="41"/>
      <c r="G20" s="18"/>
      <c r="H20" s="40" t="s">
        <v>44</v>
      </c>
      <c r="I20" s="41"/>
      <c r="J20" s="18"/>
      <c r="K20" s="40" t="s">
        <v>44</v>
      </c>
      <c r="L20" s="41"/>
      <c r="N20" s="40" t="s">
        <v>44</v>
      </c>
      <c r="O20" s="41"/>
      <c r="Q20" s="40" t="s">
        <v>44</v>
      </c>
      <c r="R20" s="41"/>
      <c r="T20" s="40" t="s">
        <v>44</v>
      </c>
      <c r="U20" s="41"/>
      <c r="V20" s="17"/>
    </row>
    <row r="21" spans="2:22" ht="12.75">
      <c r="B21" s="2" t="s">
        <v>45</v>
      </c>
      <c r="C21" s="8"/>
      <c r="D21" s="16"/>
      <c r="E21" s="2" t="s">
        <v>45</v>
      </c>
      <c r="F21" s="8"/>
      <c r="G21" s="16"/>
      <c r="H21" s="2" t="s">
        <v>45</v>
      </c>
      <c r="I21" s="8"/>
      <c r="J21" s="16"/>
      <c r="K21" s="2" t="s">
        <v>45</v>
      </c>
      <c r="L21" s="8"/>
      <c r="N21" s="2" t="s">
        <v>45</v>
      </c>
      <c r="O21" s="8"/>
      <c r="Q21" s="2" t="s">
        <v>45</v>
      </c>
      <c r="R21" s="8"/>
      <c r="T21" s="2" t="s">
        <v>45</v>
      </c>
      <c r="U21" s="8"/>
      <c r="V21" s="11"/>
    </row>
    <row r="22" spans="2:22" ht="12.75">
      <c r="B22" s="20"/>
      <c r="C22" s="19"/>
      <c r="D22" s="11"/>
      <c r="E22" s="10"/>
      <c r="F22" s="11"/>
      <c r="G22" s="11"/>
      <c r="H22" s="10"/>
      <c r="I22" s="11"/>
      <c r="J22" s="11"/>
      <c r="K22" s="10"/>
      <c r="L22" s="11"/>
      <c r="N22" s="10"/>
      <c r="O22" s="11"/>
      <c r="V22" s="11"/>
    </row>
    <row r="23" spans="2:22" ht="12.75">
      <c r="B23" s="21"/>
      <c r="C23" s="11"/>
      <c r="D23" s="11"/>
      <c r="E23" s="10"/>
      <c r="F23" s="11"/>
      <c r="G23" s="11"/>
      <c r="H23" s="10"/>
      <c r="I23" s="11"/>
      <c r="J23" s="11"/>
      <c r="K23" s="10"/>
      <c r="L23" s="11"/>
      <c r="N23" s="10"/>
      <c r="O23" s="11"/>
      <c r="V23" s="11"/>
    </row>
    <row r="24" spans="2:21" ht="12.75">
      <c r="B24" s="30" t="s">
        <v>39</v>
      </c>
      <c r="C24" s="31"/>
      <c r="D24" s="22" t="s">
        <v>50</v>
      </c>
      <c r="E24" s="149" t="s">
        <v>59</v>
      </c>
      <c r="F24" s="150"/>
      <c r="G24" s="22" t="s">
        <v>50</v>
      </c>
      <c r="H24" s="149" t="s">
        <v>54</v>
      </c>
      <c r="I24" s="150"/>
      <c r="K24" s="149" t="s">
        <v>52</v>
      </c>
      <c r="L24" s="150"/>
      <c r="N24" s="149" t="s">
        <v>53</v>
      </c>
      <c r="O24" s="150"/>
      <c r="Q24" s="149" t="s">
        <v>60</v>
      </c>
      <c r="R24" s="150"/>
      <c r="T24" s="149" t="s">
        <v>61</v>
      </c>
      <c r="U24" s="150"/>
    </row>
    <row r="25" spans="2:21" ht="12.75">
      <c r="B25" s="147" t="s">
        <v>40</v>
      </c>
      <c r="C25" s="101"/>
      <c r="D25" s="11"/>
      <c r="E25" s="27"/>
      <c r="F25" s="32"/>
      <c r="G25" s="11"/>
      <c r="H25" s="27"/>
      <c r="I25" s="32"/>
      <c r="K25" s="27"/>
      <c r="L25" s="32"/>
      <c r="N25" s="27"/>
      <c r="O25" s="32"/>
      <c r="Q25" s="27"/>
      <c r="R25" s="32"/>
      <c r="T25" s="27"/>
      <c r="U25" s="32"/>
    </row>
    <row r="26" spans="2:21" ht="12.75">
      <c r="B26" s="147" t="s">
        <v>41</v>
      </c>
      <c r="C26" s="97"/>
      <c r="D26" s="17"/>
      <c r="E26" s="27"/>
      <c r="F26" s="29"/>
      <c r="G26" s="17"/>
      <c r="H26" s="27"/>
      <c r="I26" s="29"/>
      <c r="K26" s="27"/>
      <c r="L26" s="29"/>
      <c r="N26" s="27"/>
      <c r="O26" s="29"/>
      <c r="Q26" s="27"/>
      <c r="R26" s="29"/>
      <c r="T26" s="27"/>
      <c r="U26" s="29"/>
    </row>
    <row r="27" spans="2:21" ht="12" customHeight="1">
      <c r="B27" s="147" t="s">
        <v>42</v>
      </c>
      <c r="C27" s="97"/>
      <c r="D27" s="17"/>
      <c r="E27" s="27"/>
      <c r="F27" s="29"/>
      <c r="G27" s="17"/>
      <c r="H27" s="27"/>
      <c r="I27" s="29"/>
      <c r="K27" s="27"/>
      <c r="L27" s="29"/>
      <c r="N27" s="27"/>
      <c r="O27" s="29"/>
      <c r="Q27" s="27"/>
      <c r="R27" s="29"/>
      <c r="T27" s="27"/>
      <c r="U27" s="29"/>
    </row>
    <row r="28" spans="2:21" ht="12" customHeight="1">
      <c r="B28" s="147" t="s">
        <v>84</v>
      </c>
      <c r="C28" s="97"/>
      <c r="D28" s="17"/>
      <c r="E28" s="27"/>
      <c r="F28" s="29"/>
      <c r="G28" s="17"/>
      <c r="H28" s="27"/>
      <c r="I28" s="29"/>
      <c r="K28" s="27"/>
      <c r="L28" s="29"/>
      <c r="N28" s="27"/>
      <c r="O28" s="29"/>
      <c r="Q28" s="27"/>
      <c r="R28" s="29"/>
      <c r="T28" s="27"/>
      <c r="U28" s="29"/>
    </row>
    <row r="29" spans="2:21" ht="25.5" customHeight="1">
      <c r="B29" s="147" t="s">
        <v>40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42"/>
      <c r="R29" s="29"/>
      <c r="T29" s="42"/>
      <c r="U29" s="29"/>
    </row>
    <row r="30" spans="2:21" ht="24.75" customHeight="1">
      <c r="B30" s="147" t="s">
        <v>41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42"/>
      <c r="R30" s="29"/>
      <c r="T30" s="42"/>
      <c r="U30" s="29"/>
    </row>
    <row r="31" spans="2:21" ht="25.5" customHeight="1">
      <c r="B31" s="147" t="s">
        <v>42</v>
      </c>
      <c r="C31" s="9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24.75" customHeight="1">
      <c r="B32" s="147" t="s">
        <v>84</v>
      </c>
      <c r="C32" s="9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7" t="s">
        <v>40</v>
      </c>
      <c r="C33" s="29"/>
      <c r="D33" s="17"/>
      <c r="E33" s="27"/>
      <c r="F33" s="29"/>
      <c r="G33" s="17"/>
      <c r="H33" s="27"/>
      <c r="I33" s="29"/>
      <c r="K33" s="27"/>
      <c r="L33" s="29"/>
      <c r="N33" s="42"/>
      <c r="O33" s="29"/>
      <c r="Q33" s="27"/>
      <c r="R33" s="29"/>
      <c r="T33" s="27"/>
      <c r="U33" s="29"/>
    </row>
    <row r="34" spans="2:21" ht="12.75">
      <c r="B34" s="147" t="s">
        <v>41</v>
      </c>
      <c r="C34" s="29"/>
      <c r="D34" s="17"/>
      <c r="E34" s="27"/>
      <c r="F34" s="29"/>
      <c r="G34" s="17"/>
      <c r="H34" s="27"/>
      <c r="I34" s="29"/>
      <c r="K34" s="27"/>
      <c r="L34" s="29"/>
      <c r="N34" s="42"/>
      <c r="O34" s="29"/>
      <c r="Q34" s="27"/>
      <c r="R34" s="29"/>
      <c r="T34" s="27"/>
      <c r="U34" s="29"/>
    </row>
    <row r="35" spans="2:21" ht="12.75">
      <c r="B35" s="147" t="s">
        <v>42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7" t="s">
        <v>84</v>
      </c>
      <c r="C36" s="29"/>
      <c r="D36" s="17"/>
      <c r="E36" s="27"/>
      <c r="F36" s="29"/>
      <c r="G36" s="17"/>
      <c r="H36" s="27"/>
      <c r="I36" s="29"/>
      <c r="K36" s="27"/>
      <c r="L36" s="29"/>
      <c r="N36" s="27"/>
      <c r="O36" s="29"/>
      <c r="Q36" s="27"/>
      <c r="R36" s="29"/>
      <c r="T36" s="27"/>
      <c r="U36" s="29"/>
    </row>
    <row r="37" spans="2:21" ht="12.75">
      <c r="B37" s="147"/>
      <c r="C37" s="29"/>
      <c r="D37" s="17"/>
      <c r="E37" s="27"/>
      <c r="F37" s="29"/>
      <c r="G37" s="17"/>
      <c r="H37" s="27"/>
      <c r="I37" s="29"/>
      <c r="K37" s="27"/>
      <c r="L37" s="29"/>
      <c r="N37" s="27"/>
      <c r="O37" s="29"/>
      <c r="Q37" s="27"/>
      <c r="R37" s="29"/>
      <c r="T37" s="27"/>
      <c r="U37" s="29"/>
    </row>
    <row r="38" spans="2:21" ht="12.75">
      <c r="B38" s="147"/>
      <c r="C38" s="9"/>
      <c r="D38" s="17"/>
      <c r="E38" s="27"/>
      <c r="F38" s="9"/>
      <c r="G38" s="17"/>
      <c r="H38" s="27"/>
      <c r="I38" s="9"/>
      <c r="K38" s="27"/>
      <c r="L38" s="9"/>
      <c r="N38" s="27"/>
      <c r="O38" s="9"/>
      <c r="Q38" s="27"/>
      <c r="R38" s="9"/>
      <c r="T38" s="27"/>
      <c r="U38" s="9"/>
    </row>
    <row r="39" spans="2:21" ht="12.75">
      <c r="B39" s="38" t="s">
        <v>43</v>
      </c>
      <c r="C39" s="39">
        <f>SUM(C25:C38)</f>
        <v>0</v>
      </c>
      <c r="D39" s="11"/>
      <c r="E39" s="38" t="s">
        <v>43</v>
      </c>
      <c r="F39" s="39">
        <f>SUM(F25:F38)</f>
        <v>0</v>
      </c>
      <c r="G39" s="11"/>
      <c r="H39" s="38" t="s">
        <v>43</v>
      </c>
      <c r="I39" s="39">
        <f>SUM(I25:I38)</f>
        <v>0</v>
      </c>
      <c r="K39" s="38" t="s">
        <v>43</v>
      </c>
      <c r="L39" s="39">
        <f>SUM(L25:L38)</f>
        <v>0</v>
      </c>
      <c r="N39" s="38" t="s">
        <v>43</v>
      </c>
      <c r="O39" s="39">
        <f>SUM(O25:O38)</f>
        <v>0</v>
      </c>
      <c r="Q39" s="38" t="s">
        <v>43</v>
      </c>
      <c r="R39" s="39">
        <f>SUM(R25:R38)</f>
        <v>0</v>
      </c>
      <c r="T39" s="38" t="s">
        <v>43</v>
      </c>
      <c r="U39" s="39">
        <f>SUM(U25:U38)</f>
        <v>0</v>
      </c>
    </row>
    <row r="40" spans="2:21" ht="12.75">
      <c r="B40" s="40" t="s">
        <v>44</v>
      </c>
      <c r="C40" s="41"/>
      <c r="D40" s="11"/>
      <c r="E40" s="40" t="s">
        <v>44</v>
      </c>
      <c r="F40" s="41"/>
      <c r="G40" s="11"/>
      <c r="H40" s="40" t="s">
        <v>44</v>
      </c>
      <c r="I40" s="41"/>
      <c r="K40" s="40" t="s">
        <v>44</v>
      </c>
      <c r="L40" s="41"/>
      <c r="N40" s="40" t="s">
        <v>44</v>
      </c>
      <c r="O40" s="41"/>
      <c r="Q40" s="40" t="s">
        <v>44</v>
      </c>
      <c r="R40" s="41"/>
      <c r="T40" s="40" t="s">
        <v>44</v>
      </c>
      <c r="U40" s="41"/>
    </row>
    <row r="41" spans="2:21" ht="12.75">
      <c r="B41" s="2" t="s">
        <v>45</v>
      </c>
      <c r="C41" s="8"/>
      <c r="D41" s="11"/>
      <c r="E41" s="2" t="s">
        <v>45</v>
      </c>
      <c r="F41" s="8"/>
      <c r="G41" s="11"/>
      <c r="H41" s="2" t="s">
        <v>45</v>
      </c>
      <c r="I41" s="8"/>
      <c r="K41" s="2" t="s">
        <v>45</v>
      </c>
      <c r="L41" s="8"/>
      <c r="N41" s="2" t="s">
        <v>45</v>
      </c>
      <c r="O41" s="8"/>
      <c r="Q41" s="2" t="s">
        <v>45</v>
      </c>
      <c r="R41" s="8"/>
      <c r="T41" s="2" t="s">
        <v>45</v>
      </c>
      <c r="U41" s="8"/>
    </row>
    <row r="42" spans="2:4" ht="12.75">
      <c r="B42" s="10"/>
      <c r="C42" s="11"/>
      <c r="D42" s="11"/>
    </row>
    <row r="44" spans="2:6" ht="12.75">
      <c r="B44" s="43" t="s">
        <v>47</v>
      </c>
      <c r="C44" s="44"/>
      <c r="D44" s="11"/>
      <c r="E44" s="68"/>
      <c r="F44" s="68"/>
    </row>
    <row r="45" spans="2:6" ht="12.75">
      <c r="B45" s="33" t="str">
        <f>B6</f>
        <v>Gross Income</v>
      </c>
      <c r="C45" s="34">
        <f>C19</f>
        <v>0</v>
      </c>
      <c r="D45" s="7"/>
      <c r="E45" s="61"/>
      <c r="F45" s="61"/>
    </row>
    <row r="46" spans="2:6" ht="12.75">
      <c r="B46" s="33" t="str">
        <f>B24</f>
        <v>Taxes</v>
      </c>
      <c r="C46" s="35">
        <f>-C39</f>
        <v>0</v>
      </c>
      <c r="D46" s="7"/>
      <c r="E46" s="61"/>
      <c r="F46" s="61"/>
    </row>
    <row r="47" spans="2:6" ht="12.75">
      <c r="B47" s="1" t="str">
        <f>E6</f>
        <v>Savings</v>
      </c>
      <c r="C47" s="36">
        <f>-F19</f>
        <v>0</v>
      </c>
      <c r="D47" s="13"/>
      <c r="E47" s="61"/>
      <c r="F47" s="61"/>
    </row>
    <row r="48" spans="2:6" ht="12.75">
      <c r="B48" s="1" t="str">
        <f>H6</f>
        <v>Donations</v>
      </c>
      <c r="C48" s="3">
        <f>-I19</f>
        <v>0</v>
      </c>
      <c r="D48" s="14"/>
      <c r="E48" s="61"/>
      <c r="F48" s="61"/>
    </row>
    <row r="49" spans="2:6" ht="12.75">
      <c r="B49" s="1" t="str">
        <f>K6</f>
        <v>Food</v>
      </c>
      <c r="C49" s="3">
        <f>-L19</f>
        <v>0</v>
      </c>
      <c r="D49" s="14"/>
      <c r="E49" s="61"/>
      <c r="F49" s="61"/>
    </row>
    <row r="50" spans="2:6" ht="12.75">
      <c r="B50" s="1" t="str">
        <f>N6</f>
        <v>Credit Cards/Loans</v>
      </c>
      <c r="C50" s="3">
        <f>-O19</f>
        <v>0</v>
      </c>
      <c r="D50" s="14"/>
      <c r="E50" s="61"/>
      <c r="F50" s="61"/>
    </row>
    <row r="51" spans="2:6" ht="12.75">
      <c r="B51" s="1" t="str">
        <f>Q6</f>
        <v>Medical/Insurance</v>
      </c>
      <c r="C51" s="3">
        <f>-R19</f>
        <v>0</v>
      </c>
      <c r="D51" s="14"/>
      <c r="E51" s="61"/>
      <c r="F51" s="61"/>
    </row>
    <row r="52" spans="2:6" ht="12.75">
      <c r="B52" s="1" t="str">
        <f>T6</f>
        <v>House/Utilities</v>
      </c>
      <c r="C52" s="3">
        <f>-U19</f>
        <v>0</v>
      </c>
      <c r="D52" s="14"/>
      <c r="E52" s="61"/>
      <c r="F52" s="61"/>
    </row>
    <row r="53" spans="2:4" ht="12.75">
      <c r="B53" s="1" t="str">
        <f>E24</f>
        <v>Grooming/Toiletries</v>
      </c>
      <c r="C53" s="3">
        <f>-F39</f>
        <v>0</v>
      </c>
      <c r="D53" s="14"/>
    </row>
    <row r="54" spans="2:4" ht="12.75">
      <c r="B54" s="1" t="str">
        <f>H24</f>
        <v>Pets</v>
      </c>
      <c r="C54" s="3">
        <f>-I39</f>
        <v>0</v>
      </c>
      <c r="D54" s="14"/>
    </row>
    <row r="55" spans="2:4" ht="12.75">
      <c r="B55" s="1" t="str">
        <f>K24</f>
        <v>Vehicles</v>
      </c>
      <c r="C55" s="3">
        <f>-L39</f>
        <v>0</v>
      </c>
      <c r="D55" s="14"/>
    </row>
    <row r="56" spans="2:4" ht="12.75">
      <c r="B56" s="1" t="str">
        <f>N24</f>
        <v>Subscriptions/Books</v>
      </c>
      <c r="C56" s="3">
        <f>-O39</f>
        <v>0</v>
      </c>
      <c r="D56" s="14"/>
    </row>
    <row r="57" spans="2:4" ht="12.75">
      <c r="B57" s="1" t="str">
        <f>Q24</f>
        <v>Entertainment/School</v>
      </c>
      <c r="C57" s="3">
        <f>-R39</f>
        <v>0</v>
      </c>
      <c r="D57" s="14"/>
    </row>
    <row r="58" spans="2:4" ht="15">
      <c r="B58" s="1" t="str">
        <f>T24</f>
        <v>Clothes/Misc.</v>
      </c>
      <c r="C58" s="37">
        <f>-U39</f>
        <v>0</v>
      </c>
      <c r="D58" s="14"/>
    </row>
    <row r="59" spans="2:4" ht="12.75">
      <c r="B59" s="2" t="s">
        <v>58</v>
      </c>
      <c r="C59" s="12">
        <f>SUM(C45:C58)</f>
        <v>0</v>
      </c>
      <c r="D59" s="14"/>
    </row>
    <row r="60" spans="3:4" ht="12.75">
      <c r="C60" s="14"/>
      <c r="D60" s="14"/>
    </row>
    <row r="61" spans="2:4" ht="12.75">
      <c r="B61" s="73" t="s">
        <v>57</v>
      </c>
      <c r="C61" s="74">
        <f>C7</f>
        <v>0</v>
      </c>
      <c r="D61" s="14"/>
    </row>
    <row r="62" spans="2:3" ht="15">
      <c r="B62" s="1" t="s">
        <v>80</v>
      </c>
      <c r="C62" s="75">
        <f>C59</f>
        <v>0</v>
      </c>
    </row>
    <row r="63" spans="2:3" ht="12.75">
      <c r="B63" s="2" t="s">
        <v>86</v>
      </c>
      <c r="C63" s="76">
        <f>C61+C62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28">
      <selection activeCell="L29" sqref="L29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6.710937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AugActuals!C61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SepBudget!C17</f>
        <v>0</v>
      </c>
      <c r="D18" s="18"/>
      <c r="E18" s="40" t="s">
        <v>43</v>
      </c>
      <c r="F18" s="41">
        <f>SepBudget!F17</f>
        <v>0</v>
      </c>
      <c r="G18" s="18"/>
      <c r="H18" s="40" t="s">
        <v>43</v>
      </c>
      <c r="I18" s="41">
        <f>SepBudget!I17</f>
        <v>0</v>
      </c>
      <c r="J18" s="18"/>
      <c r="K18" s="40" t="s">
        <v>43</v>
      </c>
      <c r="L18" s="41">
        <f>SepBudget!L17</f>
        <v>0</v>
      </c>
      <c r="N18" s="40" t="s">
        <v>43</v>
      </c>
      <c r="O18" s="41">
        <f>SepBudget!O17</f>
        <v>0</v>
      </c>
      <c r="Q18" s="40" t="s">
        <v>43</v>
      </c>
      <c r="R18" s="41">
        <f>SepBudget!R17</f>
        <v>0</v>
      </c>
      <c r="T18" s="40" t="s">
        <v>43</v>
      </c>
      <c r="U18" s="41">
        <f>SepBudget!U17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SepBudget!C37</f>
        <v>0</v>
      </c>
      <c r="D38" s="11"/>
      <c r="E38" s="40" t="s">
        <v>43</v>
      </c>
      <c r="F38" s="41">
        <f>SepBudget!F37</f>
        <v>0</v>
      </c>
      <c r="G38" s="11"/>
      <c r="H38" s="40" t="s">
        <v>43</v>
      </c>
      <c r="I38" s="41">
        <f>SepBudget!I37</f>
        <v>0</v>
      </c>
      <c r="K38" s="40" t="s">
        <v>43</v>
      </c>
      <c r="L38" s="41">
        <f>SepBudget!L37</f>
        <v>0</v>
      </c>
      <c r="N38" s="40" t="s">
        <v>43</v>
      </c>
      <c r="O38" s="41">
        <f>SepBudget!O37</f>
        <v>0</v>
      </c>
      <c r="Q38" s="40" t="s">
        <v>43</v>
      </c>
      <c r="R38" s="41">
        <f>SepBudget!R37</f>
        <v>0</v>
      </c>
      <c r="T38" s="40" t="s">
        <v>43</v>
      </c>
      <c r="U38" s="41">
        <f>SepBudget!U37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AugActuals!R58</f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A7">
      <selection activeCell="F38" sqref="F38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SepActuals!C61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5"/>
      <c r="E6" s="26"/>
      <c r="F6" s="28"/>
      <c r="G6" s="15"/>
      <c r="H6" s="26"/>
      <c r="I6" s="28"/>
      <c r="J6" s="15"/>
      <c r="K6" s="26"/>
      <c r="L6" s="28"/>
      <c r="N6" s="26"/>
      <c r="O6" s="28"/>
      <c r="Q6" s="26"/>
      <c r="R6" s="28"/>
      <c r="T6" s="26"/>
      <c r="U6" s="28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OctActuals!C17</f>
        <v>0</v>
      </c>
      <c r="D18" s="18"/>
      <c r="E18" s="40" t="s">
        <v>44</v>
      </c>
      <c r="F18" s="41">
        <f>OctActuals!F17</f>
        <v>0</v>
      </c>
      <c r="G18" s="18"/>
      <c r="H18" s="40" t="s">
        <v>44</v>
      </c>
      <c r="I18" s="41">
        <f>OctActuals!I17</f>
        <v>0</v>
      </c>
      <c r="J18" s="18"/>
      <c r="K18" s="40" t="s">
        <v>44</v>
      </c>
      <c r="L18" s="41">
        <f>OctActuals!L17</f>
        <v>0</v>
      </c>
      <c r="N18" s="40" t="s">
        <v>44</v>
      </c>
      <c r="O18" s="41">
        <f>OctActuals!O17</f>
        <v>0</v>
      </c>
      <c r="Q18" s="40" t="s">
        <v>44</v>
      </c>
      <c r="R18" s="41">
        <f>OctActuals!R17</f>
        <v>0</v>
      </c>
      <c r="T18" s="40" t="s">
        <v>44</v>
      </c>
      <c r="U18" s="41">
        <f>OctActuals!U17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OctActuals!C39</f>
        <v>0</v>
      </c>
      <c r="D38" s="11"/>
      <c r="E38" s="40" t="s">
        <v>44</v>
      </c>
      <c r="F38" s="41">
        <f>OctActuals!F37</f>
        <v>0</v>
      </c>
      <c r="G38" s="18"/>
      <c r="H38" s="40" t="s">
        <v>44</v>
      </c>
      <c r="I38" s="41">
        <f>OctActuals!I37</f>
        <v>0</v>
      </c>
      <c r="J38" s="18"/>
      <c r="K38" s="40" t="s">
        <v>44</v>
      </c>
      <c r="L38" s="41">
        <f>OctActuals!L37</f>
        <v>0</v>
      </c>
      <c r="N38" s="40" t="s">
        <v>44</v>
      </c>
      <c r="O38" s="41">
        <f>OctActuals!O37</f>
        <v>0</v>
      </c>
      <c r="Q38" s="40" t="s">
        <v>44</v>
      </c>
      <c r="R38" s="41">
        <f>OctActuals!R37</f>
        <v>0</v>
      </c>
      <c r="T38" s="40" t="s">
        <v>44</v>
      </c>
      <c r="U38" s="41">
        <f>OctActuals!U37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0039062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SepActuals!C61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5"/>
      <c r="E6" s="26"/>
      <c r="F6" s="28"/>
      <c r="G6" s="15"/>
      <c r="H6" s="26"/>
      <c r="I6" s="28"/>
      <c r="J6" s="15"/>
      <c r="K6" s="26"/>
      <c r="L6" s="28"/>
      <c r="N6" s="26"/>
      <c r="O6" s="28"/>
      <c r="Q6" s="26"/>
      <c r="R6" s="28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OctBudget!C17</f>
        <v>0</v>
      </c>
      <c r="D18" s="18"/>
      <c r="E18" s="40" t="s">
        <v>43</v>
      </c>
      <c r="F18" s="41">
        <f>OctBudget!F17</f>
        <v>0</v>
      </c>
      <c r="G18" s="18"/>
      <c r="H18" s="40" t="s">
        <v>43</v>
      </c>
      <c r="I18" s="41">
        <f>OctBudget!I17</f>
        <v>0</v>
      </c>
      <c r="J18" s="18"/>
      <c r="K18" s="40" t="s">
        <v>43</v>
      </c>
      <c r="L18" s="41">
        <f>OctBudget!L17</f>
        <v>0</v>
      </c>
      <c r="N18" s="40" t="s">
        <v>43</v>
      </c>
      <c r="O18" s="41">
        <f>OctBudget!O17</f>
        <v>0</v>
      </c>
      <c r="Q18" s="40" t="s">
        <v>43</v>
      </c>
      <c r="R18" s="41">
        <f>OctBudget!R17</f>
        <v>0</v>
      </c>
      <c r="T18" s="40" t="s">
        <v>43</v>
      </c>
      <c r="U18" s="41">
        <f>OctBudget!U17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OctBudget!C37</f>
        <v>0</v>
      </c>
      <c r="D38" s="11"/>
      <c r="E38" s="40" t="s">
        <v>43</v>
      </c>
      <c r="F38" s="41">
        <f>OctBudget!F37</f>
        <v>0</v>
      </c>
      <c r="G38" s="11"/>
      <c r="H38" s="40" t="s">
        <v>43</v>
      </c>
      <c r="I38" s="41">
        <f>OctBudget!I37</f>
        <v>0</v>
      </c>
      <c r="K38" s="40" t="s">
        <v>43</v>
      </c>
      <c r="L38" s="41">
        <f>OctBudget!L37</f>
        <v>0</v>
      </c>
      <c r="N38" s="40" t="s">
        <v>43</v>
      </c>
      <c r="O38" s="41">
        <f>OctBudget!O37</f>
        <v>0</v>
      </c>
      <c r="Q38" s="40" t="s">
        <v>43</v>
      </c>
      <c r="R38" s="41">
        <f>OctBudget!R37</f>
        <v>0</v>
      </c>
      <c r="T38" s="40" t="s">
        <v>43</v>
      </c>
      <c r="U38" s="41">
        <f>OctBudget!U37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SepActuals!R58</f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H13">
      <selection activeCell="F23" sqref="F23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OctActuals!C61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5"/>
      <c r="E6" s="26"/>
      <c r="F6" s="28"/>
      <c r="G6" s="15"/>
      <c r="H6" s="26"/>
      <c r="I6" s="28"/>
      <c r="J6" s="15"/>
      <c r="K6" s="26"/>
      <c r="L6" s="28"/>
      <c r="N6" s="26"/>
      <c r="O6" s="28"/>
      <c r="Q6" s="26"/>
      <c r="R6" s="28"/>
      <c r="T6" s="26"/>
      <c r="U6" s="28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NovActuals!C17</f>
        <v>0</v>
      </c>
      <c r="D18" s="18"/>
      <c r="E18" s="40" t="s">
        <v>44</v>
      </c>
      <c r="F18" s="41">
        <f>NovActuals!F17</f>
        <v>0</v>
      </c>
      <c r="G18" s="18"/>
      <c r="H18" s="40" t="s">
        <v>44</v>
      </c>
      <c r="I18" s="41">
        <f>NovActuals!I17</f>
        <v>0</v>
      </c>
      <c r="J18" s="18"/>
      <c r="K18" s="40" t="s">
        <v>44</v>
      </c>
      <c r="L18" s="41">
        <f>NovActuals!L17</f>
        <v>0</v>
      </c>
      <c r="N18" s="40" t="s">
        <v>44</v>
      </c>
      <c r="O18" s="41">
        <f>NovActuals!O17</f>
        <v>0</v>
      </c>
      <c r="Q18" s="40" t="s">
        <v>44</v>
      </c>
      <c r="R18" s="41">
        <f>NovActuals!R17</f>
        <v>0</v>
      </c>
      <c r="T18" s="40" t="s">
        <v>44</v>
      </c>
      <c r="U18" s="41">
        <f>NovActuals!U17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NovActuals!C39</f>
        <v>0</v>
      </c>
      <c r="D38" s="11"/>
      <c r="E38" s="40" t="s">
        <v>44</v>
      </c>
      <c r="F38" s="41">
        <f>NovActuals!F37</f>
        <v>0</v>
      </c>
      <c r="G38" s="18"/>
      <c r="H38" s="40" t="s">
        <v>44</v>
      </c>
      <c r="I38" s="41">
        <f>NovActuals!I37</f>
        <v>0</v>
      </c>
      <c r="J38" s="18"/>
      <c r="K38" s="40" t="s">
        <v>44</v>
      </c>
      <c r="L38" s="41">
        <f>NovActuals!L37</f>
        <v>0</v>
      </c>
      <c r="N38" s="40" t="s">
        <v>44</v>
      </c>
      <c r="O38" s="41">
        <f>NovActuals!O37</f>
        <v>0</v>
      </c>
      <c r="Q38" s="40" t="s">
        <v>44</v>
      </c>
      <c r="R38" s="41">
        <f>NovActuals!R37</f>
        <v>0</v>
      </c>
      <c r="T38" s="40" t="s">
        <v>44</v>
      </c>
      <c r="U38" s="41">
        <f>NovActuals!U37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14062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OctActuals!C61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5"/>
      <c r="E6" s="26"/>
      <c r="F6" s="28"/>
      <c r="G6" s="15"/>
      <c r="H6" s="26"/>
      <c r="I6" s="28"/>
      <c r="J6" s="15"/>
      <c r="K6" s="26"/>
      <c r="L6" s="28"/>
      <c r="N6" s="26"/>
      <c r="O6" s="28"/>
      <c r="Q6" s="26"/>
      <c r="R6" s="28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NovBudget!C17</f>
        <v>0</v>
      </c>
      <c r="D18" s="18"/>
      <c r="E18" s="40" t="s">
        <v>43</v>
      </c>
      <c r="F18" s="41">
        <f>NovBudget!F17</f>
        <v>0</v>
      </c>
      <c r="G18" s="18"/>
      <c r="H18" s="40" t="s">
        <v>43</v>
      </c>
      <c r="I18" s="41">
        <f>NovBudget!I17</f>
        <v>0</v>
      </c>
      <c r="J18" s="18"/>
      <c r="K18" s="40" t="s">
        <v>43</v>
      </c>
      <c r="L18" s="41">
        <f>NovBudget!L17</f>
        <v>0</v>
      </c>
      <c r="N18" s="40" t="s">
        <v>43</v>
      </c>
      <c r="O18" s="41">
        <f>NovBudget!O17</f>
        <v>0</v>
      </c>
      <c r="Q18" s="40" t="s">
        <v>43</v>
      </c>
      <c r="R18" s="41">
        <f>NovBudget!R17</f>
        <v>0</v>
      </c>
      <c r="T18" s="40" t="s">
        <v>43</v>
      </c>
      <c r="U18" s="41">
        <f>NovBudget!U17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NovBudget!C37</f>
        <v>0</v>
      </c>
      <c r="D38" s="11"/>
      <c r="E38" s="40" t="s">
        <v>43</v>
      </c>
      <c r="F38" s="41">
        <f>NovBudget!F37</f>
        <v>0</v>
      </c>
      <c r="G38" s="11"/>
      <c r="H38" s="40" t="s">
        <v>43</v>
      </c>
      <c r="I38" s="41">
        <f>NovBudget!I37</f>
        <v>0</v>
      </c>
      <c r="K38" s="40" t="s">
        <v>43</v>
      </c>
      <c r="L38" s="41">
        <f>NovBudget!L37</f>
        <v>0</v>
      </c>
      <c r="N38" s="40" t="s">
        <v>43</v>
      </c>
      <c r="O38" s="41">
        <f>NovBudget!O37</f>
        <v>0</v>
      </c>
      <c r="Q38" s="40" t="s">
        <v>43</v>
      </c>
      <c r="R38" s="41">
        <f>NovBudget!R37</f>
        <v>0</v>
      </c>
      <c r="T38" s="40" t="s">
        <v>43</v>
      </c>
      <c r="U38" s="41">
        <f>NovBudget!U37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OctActuals!R58</f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A7">
      <selection activeCell="A38" sqref="A38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NovActuals!C61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DecActuals!C17</f>
        <v>0</v>
      </c>
      <c r="D18" s="18"/>
      <c r="E18" s="40" t="s">
        <v>44</v>
      </c>
      <c r="F18" s="41">
        <f>DecActuals!F17</f>
        <v>0</v>
      </c>
      <c r="G18" s="18"/>
      <c r="H18" s="40" t="s">
        <v>44</v>
      </c>
      <c r="I18" s="41">
        <f>DecActuals!I17</f>
        <v>0</v>
      </c>
      <c r="J18" s="18"/>
      <c r="K18" s="40" t="s">
        <v>44</v>
      </c>
      <c r="L18" s="41">
        <f>DecActuals!L17</f>
        <v>0</v>
      </c>
      <c r="N18" s="40" t="s">
        <v>44</v>
      </c>
      <c r="O18" s="41">
        <f>DecActuals!O17</f>
        <v>0</v>
      </c>
      <c r="Q18" s="40" t="s">
        <v>44</v>
      </c>
      <c r="R18" s="41">
        <f>DecActuals!R17</f>
        <v>0</v>
      </c>
      <c r="T18" s="40" t="s">
        <v>44</v>
      </c>
      <c r="U18" s="41">
        <f>DecActuals!U17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DecActuals!C39</f>
        <v>0</v>
      </c>
      <c r="D38" s="11"/>
      <c r="E38" s="40" t="s">
        <v>44</v>
      </c>
      <c r="F38" s="41">
        <f>DecActuals!F37</f>
        <v>0</v>
      </c>
      <c r="G38" s="18"/>
      <c r="H38" s="40" t="s">
        <v>44</v>
      </c>
      <c r="I38" s="41">
        <f>DecActuals!I37</f>
        <v>0</v>
      </c>
      <c r="J38" s="18"/>
      <c r="K38" s="40" t="s">
        <v>44</v>
      </c>
      <c r="L38" s="41">
        <f>DecActuals!L37</f>
        <v>0</v>
      </c>
      <c r="N38" s="40" t="s">
        <v>44</v>
      </c>
      <c r="O38" s="41">
        <f>DecActuals!O37</f>
        <v>0</v>
      </c>
      <c r="Q38" s="40" t="s">
        <v>44</v>
      </c>
      <c r="R38" s="41">
        <f>DecActuals!R37</f>
        <v>0</v>
      </c>
      <c r="T38" s="40" t="s">
        <v>44</v>
      </c>
      <c r="U38" s="41">
        <f>DecActuals!U37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0039062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NovActuals!C61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DecBudget!C17</f>
        <v>0</v>
      </c>
      <c r="D18" s="18"/>
      <c r="E18" s="40" t="s">
        <v>43</v>
      </c>
      <c r="F18" s="41">
        <f>DecBudget!F17</f>
        <v>0</v>
      </c>
      <c r="G18" s="18"/>
      <c r="H18" s="40" t="s">
        <v>43</v>
      </c>
      <c r="I18" s="41">
        <f>DecBudget!I17</f>
        <v>0</v>
      </c>
      <c r="J18" s="18"/>
      <c r="K18" s="40" t="s">
        <v>43</v>
      </c>
      <c r="L18" s="41">
        <f>DecBudget!L17</f>
        <v>0</v>
      </c>
      <c r="N18" s="40" t="s">
        <v>43</v>
      </c>
      <c r="O18" s="41">
        <f>DecBudget!O17</f>
        <v>0</v>
      </c>
      <c r="Q18" s="40" t="s">
        <v>43</v>
      </c>
      <c r="R18" s="41">
        <f>DecBudget!R17</f>
        <v>0</v>
      </c>
      <c r="T18" s="40" t="s">
        <v>43</v>
      </c>
      <c r="U18" s="41">
        <f>DecBudget!U17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DecBudget!C37</f>
        <v>0</v>
      </c>
      <c r="D38" s="11"/>
      <c r="E38" s="40" t="s">
        <v>43</v>
      </c>
      <c r="F38" s="41">
        <f>DecBudget!F37</f>
        <v>0</v>
      </c>
      <c r="G38" s="11"/>
      <c r="H38" s="40" t="s">
        <v>43</v>
      </c>
      <c r="I38" s="41">
        <f>DecBudget!I37</f>
        <v>0</v>
      </c>
      <c r="K38" s="40" t="s">
        <v>43</v>
      </c>
      <c r="L38" s="41">
        <f>DecBudget!L37</f>
        <v>0</v>
      </c>
      <c r="N38" s="40" t="s">
        <v>43</v>
      </c>
      <c r="O38" s="41">
        <f>DecBudget!O37</f>
        <v>0</v>
      </c>
      <c r="Q38" s="40" t="s">
        <v>43</v>
      </c>
      <c r="R38" s="41">
        <f>DecBudget!R37</f>
        <v>0</v>
      </c>
      <c r="T38" s="40" t="s">
        <v>43</v>
      </c>
      <c r="U38" s="41">
        <f>DecBudget!U37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NovActuals!R58</f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2.140625" style="0" customWidth="1"/>
    <col min="2" max="2" width="9.8515625" style="0" customWidth="1"/>
    <col min="3" max="3" width="9.8515625" style="0" bestFit="1" customWidth="1"/>
    <col min="4" max="4" width="9.8515625" style="0" customWidth="1"/>
    <col min="5" max="12" width="10.8515625" style="0" bestFit="1" customWidth="1"/>
    <col min="13" max="14" width="11.8515625" style="0" bestFit="1" customWidth="1"/>
  </cols>
  <sheetData>
    <row r="1" spans="1:14" ht="12.75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>
        <f>Comments!B1</f>
        <v>2015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.75">
      <c r="A3">
        <f>Comments!$B$2</f>
      </c>
    </row>
    <row r="4" spans="2:14" ht="12.75">
      <c r="B4" s="64" t="s">
        <v>63</v>
      </c>
      <c r="C4" s="64" t="s">
        <v>64</v>
      </c>
      <c r="D4" s="64" t="s">
        <v>65</v>
      </c>
      <c r="E4" s="64" t="s">
        <v>66</v>
      </c>
      <c r="F4" s="64" t="s">
        <v>67</v>
      </c>
      <c r="G4" s="64" t="s">
        <v>68</v>
      </c>
      <c r="H4" s="64" t="s">
        <v>69</v>
      </c>
      <c r="I4" s="64" t="s">
        <v>70</v>
      </c>
      <c r="J4" s="64" t="s">
        <v>71</v>
      </c>
      <c r="K4" s="64" t="s">
        <v>72</v>
      </c>
      <c r="L4" s="64" t="s">
        <v>73</v>
      </c>
      <c r="M4" s="64" t="s">
        <v>74</v>
      </c>
      <c r="N4" s="64" t="s">
        <v>58</v>
      </c>
    </row>
    <row r="5" spans="1:14" ht="12.75">
      <c r="A5" t="s">
        <v>57</v>
      </c>
      <c r="B5" s="66">
        <f>JanBudget!C5</f>
        <v>0</v>
      </c>
      <c r="C5" s="151">
        <f>JanBudget!C5</f>
        <v>0</v>
      </c>
      <c r="D5" s="67" t="s">
        <v>82</v>
      </c>
      <c r="E5" s="67" t="s">
        <v>82</v>
      </c>
      <c r="F5" s="67" t="s">
        <v>82</v>
      </c>
      <c r="G5" s="67" t="s">
        <v>82</v>
      </c>
      <c r="H5" s="67" t="s">
        <v>82</v>
      </c>
      <c r="I5" s="67" t="s">
        <v>82</v>
      </c>
      <c r="J5" s="67" t="s">
        <v>82</v>
      </c>
      <c r="K5" s="67" t="s">
        <v>82</v>
      </c>
      <c r="L5" s="67" t="s">
        <v>82</v>
      </c>
      <c r="M5" s="67" t="s">
        <v>82</v>
      </c>
      <c r="N5" s="69">
        <f>B5</f>
        <v>0</v>
      </c>
    </row>
    <row r="6" spans="1:14" s="98" customFormat="1" ht="12.75">
      <c r="A6" s="98">
        <f>'Budget Template'!B8</f>
        <v>0</v>
      </c>
      <c r="B6" s="102">
        <f>JanBudget!$C6</f>
        <v>0</v>
      </c>
      <c r="C6" s="102">
        <f>FebBudget!$C6</f>
        <v>0</v>
      </c>
      <c r="D6" s="102">
        <f>MarBudget!$C6</f>
        <v>0</v>
      </c>
      <c r="E6" s="102">
        <f>AprBudget!$C6</f>
        <v>0</v>
      </c>
      <c r="F6" s="102">
        <f>MayBudget!$C6</f>
        <v>0</v>
      </c>
      <c r="G6" s="102">
        <f>JunBudget!$C6</f>
        <v>0</v>
      </c>
      <c r="H6" s="102">
        <f>JulBudget!$C6</f>
        <v>0</v>
      </c>
      <c r="I6" s="102">
        <f>AugBudget!$C6</f>
        <v>0</v>
      </c>
      <c r="J6" s="102">
        <f>SepBudget!$C6</f>
        <v>0</v>
      </c>
      <c r="K6" s="102">
        <f>OctBudget!$C6</f>
        <v>0</v>
      </c>
      <c r="L6" s="102">
        <f>NovBudget!$C6</f>
        <v>0</v>
      </c>
      <c r="M6" s="102">
        <f>DecBudget!$C6</f>
        <v>0</v>
      </c>
      <c r="N6" s="102">
        <f>SUM(B6:M6)</f>
        <v>0</v>
      </c>
    </row>
    <row r="7" spans="1:14" s="98" customFormat="1" ht="12.75">
      <c r="A7" s="98">
        <f>'Budget Template'!B9</f>
        <v>0</v>
      </c>
      <c r="B7" s="102">
        <f>JanBudget!$C7</f>
        <v>0</v>
      </c>
      <c r="C7" s="102">
        <f>FebBudget!$C7</f>
        <v>0</v>
      </c>
      <c r="D7" s="102">
        <f>MarBudget!$C7</f>
        <v>0</v>
      </c>
      <c r="E7" s="102">
        <f>AprBudget!$C7</f>
        <v>0</v>
      </c>
      <c r="F7" s="102">
        <f>MayBudget!$C7</f>
        <v>0</v>
      </c>
      <c r="G7" s="102">
        <f>JunBudget!$C7</f>
        <v>0</v>
      </c>
      <c r="H7" s="102">
        <f>JulBudget!$C7</f>
        <v>0</v>
      </c>
      <c r="I7" s="102">
        <f>AugBudget!$C7</f>
        <v>0</v>
      </c>
      <c r="J7" s="102">
        <f>SepBudget!$C7</f>
        <v>0</v>
      </c>
      <c r="K7" s="102">
        <f>OctBudget!$C7</f>
        <v>0</v>
      </c>
      <c r="L7" s="102">
        <f>NovBudget!$C7</f>
        <v>0</v>
      </c>
      <c r="M7" s="102">
        <f>DecBudget!$C7</f>
        <v>0</v>
      </c>
      <c r="N7" s="102">
        <f aca="true" t="shared" si="0" ref="N7:N16">SUM(B7:M7)</f>
        <v>0</v>
      </c>
    </row>
    <row r="8" spans="1:14" s="103" customFormat="1" ht="12.75">
      <c r="A8" s="103">
        <f>'Budget Template'!B10</f>
        <v>0</v>
      </c>
      <c r="B8" s="104">
        <f>JanBudget!$C8</f>
        <v>0</v>
      </c>
      <c r="C8" s="104">
        <f>FebBudget!$C8</f>
        <v>0</v>
      </c>
      <c r="D8" s="104">
        <f>MarBudget!$C8</f>
        <v>0</v>
      </c>
      <c r="E8" s="104">
        <f>AprBudget!$C8</f>
        <v>0</v>
      </c>
      <c r="F8" s="104">
        <f>MayBudget!$C8</f>
        <v>0</v>
      </c>
      <c r="G8" s="104">
        <f>JunBudget!$C8</f>
        <v>0</v>
      </c>
      <c r="H8" s="104">
        <f>JulBudget!$C8</f>
        <v>0</v>
      </c>
      <c r="I8" s="104">
        <f>AugBudget!$C8</f>
        <v>0</v>
      </c>
      <c r="J8" s="104">
        <f>SepBudget!$C8</f>
        <v>0</v>
      </c>
      <c r="K8" s="104">
        <f>OctBudget!$C8</f>
        <v>0</v>
      </c>
      <c r="L8" s="104">
        <f>NovBudget!$C8</f>
        <v>0</v>
      </c>
      <c r="M8" s="104">
        <f>DecBudget!$C8</f>
        <v>0</v>
      </c>
      <c r="N8" s="104">
        <f t="shared" si="0"/>
        <v>0</v>
      </c>
    </row>
    <row r="9" spans="1:14" s="103" customFormat="1" ht="12.75">
      <c r="A9" s="103">
        <f>'Budget Template'!B11</f>
        <v>0</v>
      </c>
      <c r="B9" s="104">
        <f>JanBudget!$C9</f>
        <v>0</v>
      </c>
      <c r="C9" s="104">
        <f>FebBudget!$C9</f>
        <v>0</v>
      </c>
      <c r="D9" s="104">
        <f>MarBudget!$C9</f>
        <v>0</v>
      </c>
      <c r="E9" s="104">
        <f>AprBudget!$C9</f>
        <v>0</v>
      </c>
      <c r="F9" s="104">
        <f>MayBudget!$C9</f>
        <v>0</v>
      </c>
      <c r="G9" s="104">
        <f>JunBudget!$C9</f>
        <v>0</v>
      </c>
      <c r="H9" s="104">
        <f>JulBudget!$C9</f>
        <v>0</v>
      </c>
      <c r="I9" s="104">
        <f>AugBudget!$C9</f>
        <v>0</v>
      </c>
      <c r="J9" s="104">
        <f>SepBudget!$C9</f>
        <v>0</v>
      </c>
      <c r="K9" s="104">
        <f>OctBudget!$C9</f>
        <v>0</v>
      </c>
      <c r="L9" s="104">
        <f>NovBudget!$C9</f>
        <v>0</v>
      </c>
      <c r="M9" s="104">
        <f>DecBudget!$C9</f>
        <v>0</v>
      </c>
      <c r="N9" s="104">
        <f t="shared" si="0"/>
        <v>0</v>
      </c>
    </row>
    <row r="10" spans="1:14" s="51" customFormat="1" ht="12.75">
      <c r="A10" s="51">
        <f>'Budget Template'!B12</f>
        <v>0</v>
      </c>
      <c r="B10" s="66">
        <f>JanBudget!$C10</f>
        <v>0</v>
      </c>
      <c r="C10" s="66">
        <f>FebBudget!$C10</f>
        <v>0</v>
      </c>
      <c r="D10" s="66">
        <f>MarBudget!$C10</f>
        <v>0</v>
      </c>
      <c r="E10" s="66">
        <f>AprBudget!$C10</f>
        <v>0</v>
      </c>
      <c r="F10" s="66">
        <f>MayBudget!$C10</f>
        <v>0</v>
      </c>
      <c r="G10" s="66">
        <f>JunBudget!$C10</f>
        <v>0</v>
      </c>
      <c r="H10" s="66">
        <f>JulBudget!$C10</f>
        <v>0</v>
      </c>
      <c r="I10" s="66">
        <f>AugBudget!$C10</f>
        <v>0</v>
      </c>
      <c r="J10" s="66">
        <f>SepBudget!$C10</f>
        <v>0</v>
      </c>
      <c r="K10" s="66">
        <f>OctBudget!$C10</f>
        <v>0</v>
      </c>
      <c r="L10" s="66">
        <f>NovBudget!$C10</f>
        <v>0</v>
      </c>
      <c r="M10" s="66">
        <f>DecBudget!$C10</f>
        <v>0</v>
      </c>
      <c r="N10" s="66">
        <f t="shared" si="0"/>
        <v>0</v>
      </c>
    </row>
    <row r="11" spans="1:14" s="105" customFormat="1" ht="12.75">
      <c r="A11" s="105">
        <f>'Budget Template'!B13</f>
        <v>0</v>
      </c>
      <c r="B11" s="106">
        <f>JanBudget!$C11</f>
        <v>0</v>
      </c>
      <c r="C11" s="106">
        <f>FebBudget!$C11</f>
        <v>0</v>
      </c>
      <c r="D11" s="106">
        <f>MarBudget!$C11</f>
        <v>0</v>
      </c>
      <c r="E11" s="106">
        <f>AprBudget!$C11</f>
        <v>0</v>
      </c>
      <c r="F11" s="106">
        <f>MayBudget!$C11</f>
        <v>0</v>
      </c>
      <c r="G11" s="106">
        <f>JunBudget!$C11</f>
        <v>0</v>
      </c>
      <c r="H11" s="106">
        <f>JulBudget!$C11</f>
        <v>0</v>
      </c>
      <c r="I11" s="106">
        <f>AugBudget!$C11</f>
        <v>0</v>
      </c>
      <c r="J11" s="106">
        <f>SepBudget!$C11</f>
        <v>0</v>
      </c>
      <c r="K11" s="106">
        <f>OctBudget!$C11</f>
        <v>0</v>
      </c>
      <c r="L11" s="106">
        <f>NovBudget!$C11</f>
        <v>0</v>
      </c>
      <c r="M11" s="106">
        <f>DecBudget!$C11</f>
        <v>0</v>
      </c>
      <c r="N11" s="106">
        <f t="shared" si="0"/>
        <v>0</v>
      </c>
    </row>
    <row r="12" spans="1:14" s="105" customFormat="1" ht="12.75">
      <c r="A12" s="105">
        <f>'Budget Template'!B14</f>
        <v>0</v>
      </c>
      <c r="B12" s="106">
        <f>JanBudget!$C12</f>
        <v>0</v>
      </c>
      <c r="C12" s="106">
        <f>FebBudget!$C12</f>
        <v>0</v>
      </c>
      <c r="D12" s="106">
        <f>MarBudget!$C12</f>
        <v>0</v>
      </c>
      <c r="E12" s="106">
        <f>AprBudget!$C12</f>
        <v>0</v>
      </c>
      <c r="F12" s="106">
        <f>MayBudget!$C12</f>
        <v>0</v>
      </c>
      <c r="G12" s="106">
        <f>JunBudget!$C12</f>
        <v>0</v>
      </c>
      <c r="H12" s="106">
        <f>JulBudget!$C12</f>
        <v>0</v>
      </c>
      <c r="I12" s="106">
        <f>AugBudget!$C12</f>
        <v>0</v>
      </c>
      <c r="J12" s="106">
        <f>SepBudget!$C12</f>
        <v>0</v>
      </c>
      <c r="K12" s="106">
        <f>OctBudget!$C12</f>
        <v>0</v>
      </c>
      <c r="L12" s="106">
        <f>NovBudget!$C12</f>
        <v>0</v>
      </c>
      <c r="M12" s="106">
        <f>DecBudget!$C12</f>
        <v>0</v>
      </c>
      <c r="N12" s="106">
        <f t="shared" si="0"/>
        <v>0</v>
      </c>
    </row>
    <row r="13" spans="1:14" s="105" customFormat="1" ht="12.75">
      <c r="A13" s="105">
        <f>'Budget Template'!B15</f>
        <v>0</v>
      </c>
      <c r="B13" s="106">
        <f>JanBudget!$C13</f>
        <v>0</v>
      </c>
      <c r="C13" s="106">
        <f>FebBudget!$C13</f>
        <v>0</v>
      </c>
      <c r="D13" s="106">
        <f>MarBudget!$C13</f>
        <v>0</v>
      </c>
      <c r="E13" s="106">
        <f>AprBudget!$C13</f>
        <v>0</v>
      </c>
      <c r="F13" s="106">
        <f>MayBudget!$C13</f>
        <v>0</v>
      </c>
      <c r="G13" s="106">
        <f>JunBudget!$C13</f>
        <v>0</v>
      </c>
      <c r="H13" s="106">
        <f>JulBudget!$C13</f>
        <v>0</v>
      </c>
      <c r="I13" s="106">
        <f>AugBudget!$C13</f>
        <v>0</v>
      </c>
      <c r="J13" s="106">
        <f>SepBudget!$C13</f>
        <v>0</v>
      </c>
      <c r="K13" s="106">
        <f>OctBudget!$C13</f>
        <v>0</v>
      </c>
      <c r="L13" s="106">
        <f>NovBudget!$C13</f>
        <v>0</v>
      </c>
      <c r="M13" s="106">
        <f>DecBudget!$C13</f>
        <v>0</v>
      </c>
      <c r="N13" s="106">
        <f t="shared" si="0"/>
        <v>0</v>
      </c>
    </row>
    <row r="14" spans="1:14" s="51" customFormat="1" ht="12.75">
      <c r="A14" s="98">
        <f>'Budget Template'!B16</f>
        <v>0</v>
      </c>
      <c r="B14" s="66">
        <f>JanBudget!$C14</f>
        <v>0</v>
      </c>
      <c r="C14" s="66">
        <f>FebBudget!$C14</f>
        <v>0</v>
      </c>
      <c r="D14" s="66">
        <f>MarBudget!$C14</f>
        <v>0</v>
      </c>
      <c r="E14" s="66">
        <f>AprBudget!$C14</f>
        <v>0</v>
      </c>
      <c r="F14" s="66">
        <f>MayBudget!$C14</f>
        <v>0</v>
      </c>
      <c r="G14" s="66">
        <f>JunBudget!$C14</f>
        <v>0</v>
      </c>
      <c r="H14" s="66">
        <f>JulBudget!$C14</f>
        <v>0</v>
      </c>
      <c r="I14" s="66">
        <f>AugBudget!$C14</f>
        <v>0</v>
      </c>
      <c r="J14" s="66">
        <f>SepBudget!$C14</f>
        <v>0</v>
      </c>
      <c r="K14" s="66">
        <f>OctBudget!$C14</f>
        <v>0</v>
      </c>
      <c r="L14" s="66">
        <f>NovBudget!$C14</f>
        <v>0</v>
      </c>
      <c r="M14" s="66">
        <f>DecBudget!$C14</f>
        <v>0</v>
      </c>
      <c r="N14" s="66">
        <f t="shared" si="0"/>
        <v>0</v>
      </c>
    </row>
    <row r="15" spans="1:14" s="51" customFormat="1" ht="12.75">
      <c r="A15" s="98">
        <f>'Budget Template'!B17</f>
        <v>0</v>
      </c>
      <c r="B15" s="66">
        <f>JanBudget!$C15</f>
        <v>0</v>
      </c>
      <c r="C15" s="66">
        <f>FebBudget!$C15</f>
        <v>0</v>
      </c>
      <c r="D15" s="66">
        <f>MarBudget!$C15</f>
        <v>0</v>
      </c>
      <c r="E15" s="66">
        <f>AprBudget!$C15</f>
        <v>0</v>
      </c>
      <c r="F15" s="66">
        <f>MayBudget!$C15</f>
        <v>0</v>
      </c>
      <c r="G15" s="66">
        <f>JunBudget!$C15</f>
        <v>0</v>
      </c>
      <c r="H15" s="66">
        <f>JulBudget!$C15</f>
        <v>0</v>
      </c>
      <c r="I15" s="66">
        <f>AugBudget!$C15</f>
        <v>0</v>
      </c>
      <c r="J15" s="66">
        <f>SepBudget!$C15</f>
        <v>0</v>
      </c>
      <c r="K15" s="66">
        <f>OctBudget!$C15</f>
        <v>0</v>
      </c>
      <c r="L15" s="66">
        <f>NovBudget!$C15</f>
        <v>0</v>
      </c>
      <c r="M15" s="66">
        <f>DecBudget!$C15</f>
        <v>0</v>
      </c>
      <c r="N15" s="66">
        <f t="shared" si="0"/>
        <v>0</v>
      </c>
    </row>
    <row r="16" spans="1:14" s="51" customFormat="1" ht="12.75">
      <c r="A16" s="98">
        <f>'Budget Template'!B18</f>
        <v>0</v>
      </c>
      <c r="B16" s="66">
        <f>JanBudget!$C16</f>
        <v>0</v>
      </c>
      <c r="C16" s="66">
        <f>FebBudget!$C16</f>
        <v>0</v>
      </c>
      <c r="D16" s="66">
        <f>MarBudget!$C16</f>
        <v>0</v>
      </c>
      <c r="E16" s="66">
        <f>AprBudget!$C16</f>
        <v>0</v>
      </c>
      <c r="F16" s="66">
        <f>MayBudget!$C16</f>
        <v>0</v>
      </c>
      <c r="G16" s="66">
        <f>JunBudget!$C16</f>
        <v>0</v>
      </c>
      <c r="H16" s="66">
        <f>JulBudget!$C16</f>
        <v>0</v>
      </c>
      <c r="I16" s="66">
        <f>AugBudget!$C16</f>
        <v>0</v>
      </c>
      <c r="J16" s="66">
        <f>SepBudget!$C16</f>
        <v>0</v>
      </c>
      <c r="K16" s="66">
        <f>OctBudget!$C16</f>
        <v>0</v>
      </c>
      <c r="L16" s="66">
        <f>NovBudget!$C16</f>
        <v>0</v>
      </c>
      <c r="M16" s="66">
        <f>DecBudget!$C16</f>
        <v>0</v>
      </c>
      <c r="N16" s="66">
        <f t="shared" si="0"/>
        <v>0</v>
      </c>
    </row>
    <row r="18" spans="1:14" ht="12.75">
      <c r="A18" t="s">
        <v>38</v>
      </c>
      <c r="B18" s="46">
        <f aca="true" t="shared" si="1" ref="B18:N18">SUM(B6:B17)</f>
        <v>0</v>
      </c>
      <c r="C18" s="46">
        <f t="shared" si="1"/>
        <v>0</v>
      </c>
      <c r="D18" s="46">
        <f t="shared" si="1"/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0</v>
      </c>
    </row>
    <row r="21" spans="1:14" ht="12.75">
      <c r="A21" t="s">
        <v>75</v>
      </c>
      <c r="B21" s="46">
        <f>JanBudget!$C25+JanBudget!$C29+JanBudget!$C33</f>
        <v>0</v>
      </c>
      <c r="C21" s="46">
        <f>FebBudget!$C25+FebBudget!$C29+FebBudget!$C33</f>
        <v>0</v>
      </c>
      <c r="D21" s="46">
        <f>MarBudget!$C25+MarBudget!$C29+MarBudget!$C33</f>
        <v>0</v>
      </c>
      <c r="E21" s="46">
        <f>AprBudget!$C25+AprBudget!$C29+AprBudget!$C33</f>
        <v>0</v>
      </c>
      <c r="F21" s="46">
        <f>MayBudget!$C25+MayBudget!$C29+MayBudget!$C33</f>
        <v>0</v>
      </c>
      <c r="G21" s="46">
        <f>JunBudget!$C25+JunBudget!$C29+JunBudget!$C33</f>
        <v>0</v>
      </c>
      <c r="H21" s="46">
        <f>JulBudget!$C25+JulBudget!$C29+JulBudget!$C33</f>
        <v>0</v>
      </c>
      <c r="I21" s="46">
        <f>AugBudget!$C25+AugBudget!$C29+AugBudget!$C33</f>
        <v>0</v>
      </c>
      <c r="J21" s="46">
        <f>SepBudget!$C25+SepBudget!$C29+SepBudget!$C33</f>
        <v>0</v>
      </c>
      <c r="K21" s="46">
        <f>OctBudget!$C25+OctBudget!$C29+OctBudget!$C33</f>
        <v>0</v>
      </c>
      <c r="L21" s="46">
        <f>NovBudget!$C25+NovBudget!$C29+NovBudget!$C33</f>
        <v>0</v>
      </c>
      <c r="M21" s="46">
        <f>DecBudget!$C25+DecBudget!$C29+DecBudget!$C33</f>
        <v>0</v>
      </c>
      <c r="N21" s="66">
        <f>SUM(B21:M21)</f>
        <v>0</v>
      </c>
    </row>
    <row r="22" spans="1:14" ht="12.75">
      <c r="A22" t="s">
        <v>76</v>
      </c>
      <c r="B22" s="46">
        <f>JanBudget!$C24+JanBudget!$C28+JanBudget!$C32</f>
        <v>0</v>
      </c>
      <c r="C22" s="46">
        <f>FebBudget!$C24+FebBudget!$C28+FebBudget!$C32</f>
        <v>0</v>
      </c>
      <c r="D22" s="46">
        <f>MarBudget!$C24+MarBudget!$C28+MarBudget!$C32</f>
        <v>0</v>
      </c>
      <c r="E22" s="46">
        <f>AprBudget!$C24+AprBudget!$C28+AprBudget!$C32</f>
        <v>0</v>
      </c>
      <c r="F22" s="46">
        <f>MayBudget!$C24+MayBudget!$C28+MayBudget!$C32</f>
        <v>0</v>
      </c>
      <c r="G22" s="46">
        <f>JunBudget!$C24+JunBudget!$C28+JunBudget!$C32</f>
        <v>0</v>
      </c>
      <c r="H22" s="46">
        <f>JulBudget!$C24+JulBudget!$C28+JulBudget!$C32</f>
        <v>0</v>
      </c>
      <c r="I22" s="46">
        <f>AugBudget!$C24+AugBudget!$C28+AugBudget!$C32</f>
        <v>0</v>
      </c>
      <c r="J22" s="46">
        <f>SepBudget!$C24+SepBudget!$C28+SepBudget!$C32</f>
        <v>0</v>
      </c>
      <c r="K22" s="46">
        <f>OctBudget!$C24+OctBudget!$C28+OctBudget!$C32</f>
        <v>0</v>
      </c>
      <c r="L22" s="46">
        <f>NovBudget!$C24+NovBudget!$C28+NovBudget!$C32</f>
        <v>0</v>
      </c>
      <c r="M22" s="46">
        <f>DecBudget!$C24+DecBudget!$C28+DecBudget!$C32</f>
        <v>0</v>
      </c>
      <c r="N22" s="66">
        <f>SUM(B22:M22)</f>
        <v>0</v>
      </c>
    </row>
    <row r="23" spans="1:14" ht="12.75">
      <c r="A23" t="s">
        <v>77</v>
      </c>
      <c r="B23" s="46">
        <f>JanBudget!$C23+JanBudget!$C27+JanBudget!$C31</f>
        <v>0</v>
      </c>
      <c r="C23" s="46">
        <f>FebBudget!$C23+FebBudget!$C27+FebBudget!$C31</f>
        <v>0</v>
      </c>
      <c r="D23" s="46">
        <f>MarBudget!$C23+MarBudget!$C27+MarBudget!$C31</f>
        <v>0</v>
      </c>
      <c r="E23" s="46">
        <f>AprBudget!$C23+AprBudget!$C27+AprBudget!$C31</f>
        <v>0</v>
      </c>
      <c r="F23" s="46">
        <f>MayBudget!$C23+MayBudget!$C27+MayBudget!$C31</f>
        <v>0</v>
      </c>
      <c r="G23" s="46">
        <f>JunBudget!$C23+JunBudget!$C27+JunBudget!$C31</f>
        <v>0</v>
      </c>
      <c r="H23" s="46">
        <f>JulBudget!$C23+JulBudget!$C27+JulBudget!$C31</f>
        <v>0</v>
      </c>
      <c r="I23" s="46">
        <f>AugBudget!$C23+AugBudget!$C27+AugBudget!$C31</f>
        <v>0</v>
      </c>
      <c r="J23" s="46">
        <f>SepBudget!$C23+SepBudget!$C27+SepBudget!$C31</f>
        <v>0</v>
      </c>
      <c r="K23" s="46">
        <f>OctBudget!$C23+OctBudget!$C27+OctBudget!$C31</f>
        <v>0</v>
      </c>
      <c r="L23" s="46">
        <f>NovBudget!$C23+NovBudget!$C27+NovBudget!$C31</f>
        <v>0</v>
      </c>
      <c r="M23" s="46">
        <f>DecBudget!$C23+DecBudget!$C27+DecBudget!$C31</f>
        <v>0</v>
      </c>
      <c r="N23" s="66">
        <f>SUM(B23:M23)</f>
        <v>0</v>
      </c>
    </row>
    <row r="24" spans="1:14" ht="12.75">
      <c r="A24" t="s">
        <v>83</v>
      </c>
      <c r="B24" s="46">
        <f>JanBudget!$C26+JanBudget!$C30+JanBudget!$C34</f>
        <v>0</v>
      </c>
      <c r="C24" s="46">
        <f>FebBudget!$C26+FebBudget!$C30+FebBudget!$C34</f>
        <v>0</v>
      </c>
      <c r="D24" s="46">
        <f>MarBudget!$C26+MarBudget!$C30+MarBudget!$C34</f>
        <v>0</v>
      </c>
      <c r="E24" s="46">
        <f>AprBudget!$C26+AprBudget!$C30+AprBudget!$C34</f>
        <v>0</v>
      </c>
      <c r="F24" s="46">
        <f>MayBudget!$C26+MayBudget!$C30+MayBudget!$C34</f>
        <v>0</v>
      </c>
      <c r="G24" s="46">
        <f>JunBudget!$C26+JunBudget!$C30+JunBudget!$C34</f>
        <v>0</v>
      </c>
      <c r="H24" s="46">
        <f>JulBudget!$C26+JulBudget!$C30+JulBudget!$C34</f>
        <v>0</v>
      </c>
      <c r="I24" s="46">
        <f>AugBudget!$C26+AugBudget!$C30+AugBudget!$C34</f>
        <v>0</v>
      </c>
      <c r="J24" s="46">
        <f>SepBudget!$C26+SepBudget!$C30+SepBudget!$C34</f>
        <v>0</v>
      </c>
      <c r="K24" s="46">
        <f>OctBudget!$C26+OctBudget!$C30+OctBudget!$C34</f>
        <v>0</v>
      </c>
      <c r="L24" s="46">
        <f>NovBudget!$C26+NovBudget!$C30+NovBudget!$C34</f>
        <v>0</v>
      </c>
      <c r="M24" s="46">
        <f>DecBudget!$C26+DecBudget!$C30+DecBudget!$C34</f>
        <v>0</v>
      </c>
      <c r="N24" s="66">
        <f>SUM(B24:M24)</f>
        <v>0</v>
      </c>
    </row>
    <row r="26" spans="1:14" ht="12.75">
      <c r="A26" t="s">
        <v>78</v>
      </c>
      <c r="B26" s="46">
        <f aca="true" t="shared" si="2" ref="B26:N26">SUM(B21:B25)</f>
        <v>0</v>
      </c>
      <c r="C26" s="46">
        <f t="shared" si="2"/>
        <v>0</v>
      </c>
      <c r="D26" s="46">
        <f t="shared" si="2"/>
        <v>0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>
        <f t="shared" si="2"/>
        <v>0</v>
      </c>
      <c r="M26" s="46">
        <f t="shared" si="2"/>
        <v>0</v>
      </c>
      <c r="N26" s="46">
        <f t="shared" si="2"/>
        <v>0</v>
      </c>
    </row>
    <row r="28" spans="1:14" ht="12.75">
      <c r="A28" t="s">
        <v>115</v>
      </c>
      <c r="B28" s="46">
        <f aca="true" t="shared" si="3" ref="B28:N28">B18-B26</f>
        <v>0</v>
      </c>
      <c r="C28" s="46">
        <f t="shared" si="3"/>
        <v>0</v>
      </c>
      <c r="D28" s="46">
        <f t="shared" si="3"/>
        <v>0</v>
      </c>
      <c r="E28" s="46">
        <f t="shared" si="3"/>
        <v>0</v>
      </c>
      <c r="F28" s="46">
        <f t="shared" si="3"/>
        <v>0</v>
      </c>
      <c r="G28" s="46">
        <f t="shared" si="3"/>
        <v>0</v>
      </c>
      <c r="H28" s="46">
        <f t="shared" si="3"/>
        <v>0</v>
      </c>
      <c r="I28" s="46">
        <f t="shared" si="3"/>
        <v>0</v>
      </c>
      <c r="J28" s="46">
        <f t="shared" si="3"/>
        <v>0</v>
      </c>
      <c r="K28" s="46">
        <f t="shared" si="3"/>
        <v>0</v>
      </c>
      <c r="L28" s="46">
        <f t="shared" si="3"/>
        <v>0</v>
      </c>
      <c r="M28" s="46">
        <f t="shared" si="3"/>
        <v>0</v>
      </c>
      <c r="N28" s="46">
        <f t="shared" si="3"/>
        <v>0</v>
      </c>
    </row>
    <row r="31" spans="1:14" ht="12.75">
      <c r="A31" s="46" t="str">
        <f>JanBudget!B45</f>
        <v>Savings</v>
      </c>
      <c r="B31" s="46">
        <f>JanBudget!$C45</f>
        <v>0</v>
      </c>
      <c r="C31" s="46">
        <f>FebBudget!$C45</f>
        <v>0</v>
      </c>
      <c r="D31" s="46">
        <f>MarBudget!$C45</f>
        <v>0</v>
      </c>
      <c r="E31" s="46">
        <f>AprBudget!$C45</f>
        <v>0</v>
      </c>
      <c r="F31" s="46">
        <f>MayBudget!$C45</f>
        <v>0</v>
      </c>
      <c r="G31" s="46">
        <f>JunBudget!$C45</f>
        <v>0</v>
      </c>
      <c r="H31" s="46">
        <f>JulBudget!$C45</f>
        <v>0</v>
      </c>
      <c r="I31" s="46">
        <f>AugBudget!$C45</f>
        <v>0</v>
      </c>
      <c r="J31" s="46">
        <f>SepBudget!$C45</f>
        <v>0</v>
      </c>
      <c r="K31" s="46">
        <f>OctBudget!$C45</f>
        <v>0</v>
      </c>
      <c r="L31" s="46">
        <f>NovBudget!$C45</f>
        <v>0</v>
      </c>
      <c r="M31" s="46">
        <f>DecBudget!$C45</f>
        <v>0</v>
      </c>
      <c r="N31" s="66">
        <f aca="true" t="shared" si="4" ref="N31:N42">SUM(B31:M31)</f>
        <v>0</v>
      </c>
    </row>
    <row r="32" spans="1:14" ht="12.75">
      <c r="A32" s="46" t="str">
        <f>JanBudget!B46</f>
        <v>Donations</v>
      </c>
      <c r="B32" s="46">
        <f>JanBudget!$C46</f>
        <v>0</v>
      </c>
      <c r="C32" s="46">
        <f>FebBudget!$C46</f>
        <v>0</v>
      </c>
      <c r="D32" s="46">
        <f>MarBudget!$C46</f>
        <v>0</v>
      </c>
      <c r="E32" s="46">
        <f>AprBudget!$C46</f>
        <v>0</v>
      </c>
      <c r="F32" s="46">
        <f>MayBudget!$C46</f>
        <v>0</v>
      </c>
      <c r="G32" s="46">
        <f>JunBudget!$C46</f>
        <v>0</v>
      </c>
      <c r="H32" s="46">
        <f>JulBudget!$C46</f>
        <v>0</v>
      </c>
      <c r="I32" s="46">
        <f>AugBudget!$C46</f>
        <v>0</v>
      </c>
      <c r="J32" s="46">
        <f>SepBudget!$C46</f>
        <v>0</v>
      </c>
      <c r="K32" s="46">
        <f>OctBudget!$C46</f>
        <v>0</v>
      </c>
      <c r="L32" s="46">
        <f>NovBudget!$C46</f>
        <v>0</v>
      </c>
      <c r="M32" s="46">
        <f>DecBudget!$C46</f>
        <v>0</v>
      </c>
      <c r="N32" s="66">
        <f t="shared" si="4"/>
        <v>0</v>
      </c>
    </row>
    <row r="33" spans="1:14" ht="12.75">
      <c r="A33" s="46" t="str">
        <f>JanBudget!B47</f>
        <v>Food</v>
      </c>
      <c r="B33" s="46">
        <f>JanBudget!$C47</f>
        <v>0</v>
      </c>
      <c r="C33" s="46">
        <f>FebBudget!$C47</f>
        <v>0</v>
      </c>
      <c r="D33" s="46">
        <f>MarBudget!$C47</f>
        <v>0</v>
      </c>
      <c r="E33" s="46">
        <f>AprBudget!$C47</f>
        <v>0</v>
      </c>
      <c r="F33" s="46">
        <f>MayBudget!$C47</f>
        <v>0</v>
      </c>
      <c r="G33" s="46">
        <f>JunBudget!$C47</f>
        <v>0</v>
      </c>
      <c r="H33" s="46">
        <f>JulBudget!$C47</f>
        <v>0</v>
      </c>
      <c r="I33" s="46">
        <f>AugBudget!$C47</f>
        <v>0</v>
      </c>
      <c r="J33" s="46">
        <f>SepBudget!$C47</f>
        <v>0</v>
      </c>
      <c r="K33" s="46">
        <f>OctBudget!$C47</f>
        <v>0</v>
      </c>
      <c r="L33" s="46">
        <f>NovBudget!$C47</f>
        <v>0</v>
      </c>
      <c r="M33" s="46">
        <f>DecBudget!$C47</f>
        <v>0</v>
      </c>
      <c r="N33" s="66">
        <f t="shared" si="4"/>
        <v>0</v>
      </c>
    </row>
    <row r="34" spans="1:14" ht="12.75">
      <c r="A34" s="46" t="str">
        <f>JanBudget!B48</f>
        <v>Credit Cards/Loans</v>
      </c>
      <c r="B34" s="46">
        <f>JanBudget!$C48</f>
        <v>0</v>
      </c>
      <c r="C34" s="46">
        <f>FebBudget!$C48</f>
        <v>0</v>
      </c>
      <c r="D34" s="46">
        <f>MarBudget!$C48</f>
        <v>0</v>
      </c>
      <c r="E34" s="46">
        <f>AprBudget!$C48</f>
        <v>0</v>
      </c>
      <c r="F34" s="46">
        <f>MayBudget!$C48</f>
        <v>0</v>
      </c>
      <c r="G34" s="46">
        <f>JunBudget!$C48</f>
        <v>0</v>
      </c>
      <c r="H34" s="46">
        <f>JulBudget!$C48</f>
        <v>0</v>
      </c>
      <c r="I34" s="46">
        <f>AugBudget!$C48</f>
        <v>0</v>
      </c>
      <c r="J34" s="46">
        <f>SepBudget!$C48</f>
        <v>0</v>
      </c>
      <c r="K34" s="46">
        <f>OctBudget!$C48</f>
        <v>0</v>
      </c>
      <c r="L34" s="46">
        <f>NovBudget!$C48</f>
        <v>0</v>
      </c>
      <c r="M34" s="46">
        <f>DecBudget!$C48</f>
        <v>0</v>
      </c>
      <c r="N34" s="66">
        <f t="shared" si="4"/>
        <v>0</v>
      </c>
    </row>
    <row r="35" spans="1:14" ht="12.75">
      <c r="A35" s="46" t="str">
        <f>JanBudget!B49</f>
        <v>Medical/Insurance</v>
      </c>
      <c r="B35" s="46">
        <f>JanBudget!$C49</f>
        <v>0</v>
      </c>
      <c r="C35" s="46">
        <f>FebBudget!$C49</f>
        <v>0</v>
      </c>
      <c r="D35" s="46">
        <f>MarBudget!$C49</f>
        <v>0</v>
      </c>
      <c r="E35" s="46">
        <f>AprBudget!$C49</f>
        <v>0</v>
      </c>
      <c r="F35" s="46">
        <f>MayBudget!$C49</f>
        <v>0</v>
      </c>
      <c r="G35" s="46">
        <f>JunBudget!$C49</f>
        <v>0</v>
      </c>
      <c r="H35" s="46">
        <f>JulBudget!$C49</f>
        <v>0</v>
      </c>
      <c r="I35" s="46">
        <f>AugBudget!$C49</f>
        <v>0</v>
      </c>
      <c r="J35" s="46">
        <f>SepBudget!$C49</f>
        <v>0</v>
      </c>
      <c r="K35" s="46">
        <f>OctBudget!$C49</f>
        <v>0</v>
      </c>
      <c r="L35" s="46">
        <f>NovBudget!$C49</f>
        <v>0</v>
      </c>
      <c r="M35" s="46">
        <f>DecBudget!$C49</f>
        <v>0</v>
      </c>
      <c r="N35" s="66">
        <f t="shared" si="4"/>
        <v>0</v>
      </c>
    </row>
    <row r="36" spans="1:14" ht="12.75">
      <c r="A36" s="46" t="str">
        <f>JanBudget!B50</f>
        <v>House/Utilities</v>
      </c>
      <c r="B36" s="46">
        <f>JanBudget!$C50</f>
        <v>0</v>
      </c>
      <c r="C36" s="46">
        <f>FebBudget!$C50</f>
        <v>0</v>
      </c>
      <c r="D36" s="46">
        <f>MarBudget!$C50</f>
        <v>0</v>
      </c>
      <c r="E36" s="46">
        <f>AprBudget!$C50</f>
        <v>0</v>
      </c>
      <c r="F36" s="46">
        <f>MayBudget!$C50</f>
        <v>0</v>
      </c>
      <c r="G36" s="46">
        <f>JunBudget!$C50</f>
        <v>0</v>
      </c>
      <c r="H36" s="46">
        <f>JulBudget!$C50</f>
        <v>0</v>
      </c>
      <c r="I36" s="46">
        <f>AugBudget!$C50</f>
        <v>0</v>
      </c>
      <c r="J36" s="46">
        <f>SepBudget!$C50</f>
        <v>0</v>
      </c>
      <c r="K36" s="46">
        <f>OctBudget!$C50</f>
        <v>0</v>
      </c>
      <c r="L36" s="46">
        <f>NovBudget!$C50</f>
        <v>0</v>
      </c>
      <c r="M36" s="46">
        <f>DecBudget!$C50</f>
        <v>0</v>
      </c>
      <c r="N36" s="66">
        <f t="shared" si="4"/>
        <v>0</v>
      </c>
    </row>
    <row r="37" spans="1:14" ht="12.75">
      <c r="A37" s="46" t="str">
        <f>JanBudget!B51</f>
        <v>Grooming/Toiletries</v>
      </c>
      <c r="B37" s="46">
        <f>JanBudget!$C51</f>
        <v>0</v>
      </c>
      <c r="C37" s="46">
        <f>FebBudget!$C51</f>
        <v>0</v>
      </c>
      <c r="D37" s="46">
        <f>MarBudget!$C51</f>
        <v>0</v>
      </c>
      <c r="E37" s="46">
        <f>AprBudget!$C51</f>
        <v>0</v>
      </c>
      <c r="F37" s="46">
        <f>MayBudget!$C51</f>
        <v>0</v>
      </c>
      <c r="G37" s="46">
        <f>JunBudget!$C51</f>
        <v>0</v>
      </c>
      <c r="H37" s="46">
        <f>JulBudget!$C51</f>
        <v>0</v>
      </c>
      <c r="I37" s="46">
        <f>AugBudget!$C51</f>
        <v>0</v>
      </c>
      <c r="J37" s="46">
        <f>SepBudget!$C51</f>
        <v>0</v>
      </c>
      <c r="K37" s="46">
        <f>OctBudget!$C51</f>
        <v>0</v>
      </c>
      <c r="L37" s="46">
        <f>NovBudget!$C51</f>
        <v>0</v>
      </c>
      <c r="M37" s="46">
        <f>DecBudget!$C51</f>
        <v>0</v>
      </c>
      <c r="N37" s="66">
        <f t="shared" si="4"/>
        <v>0</v>
      </c>
    </row>
    <row r="38" spans="1:14" ht="12.75">
      <c r="A38" s="46" t="str">
        <f>JanBudget!B52</f>
        <v>Pets</v>
      </c>
      <c r="B38" s="46">
        <f>JanBudget!$C52</f>
        <v>0</v>
      </c>
      <c r="C38" s="46">
        <f>FebBudget!$C52</f>
        <v>0</v>
      </c>
      <c r="D38" s="46">
        <f>MarBudget!$C52</f>
        <v>0</v>
      </c>
      <c r="E38" s="46">
        <f>AprBudget!$C52</f>
        <v>0</v>
      </c>
      <c r="F38" s="46">
        <f>MayBudget!$C52</f>
        <v>0</v>
      </c>
      <c r="G38" s="46">
        <f>JunBudget!$C52</f>
        <v>0</v>
      </c>
      <c r="H38" s="46">
        <f>JulBudget!$C52</f>
        <v>0</v>
      </c>
      <c r="I38" s="46">
        <f>AugBudget!$C52</f>
        <v>0</v>
      </c>
      <c r="J38" s="46">
        <f>SepBudget!$C52</f>
        <v>0</v>
      </c>
      <c r="K38" s="46">
        <f>OctBudget!$C52</f>
        <v>0</v>
      </c>
      <c r="L38" s="46">
        <f>NovBudget!$C52</f>
        <v>0</v>
      </c>
      <c r="M38" s="46">
        <f>DecBudget!$C52</f>
        <v>0</v>
      </c>
      <c r="N38" s="66">
        <f t="shared" si="4"/>
        <v>0</v>
      </c>
    </row>
    <row r="39" spans="1:14" ht="12.75">
      <c r="A39" s="46" t="str">
        <f>JanBudget!B53</f>
        <v>Vehicles</v>
      </c>
      <c r="B39" s="46">
        <f>JanBudget!$C53</f>
        <v>0</v>
      </c>
      <c r="C39" s="46">
        <f>FebBudget!$C53</f>
        <v>0</v>
      </c>
      <c r="D39" s="46">
        <f>MarBudget!$C53</f>
        <v>0</v>
      </c>
      <c r="E39" s="46">
        <f>AprBudget!$C53</f>
        <v>0</v>
      </c>
      <c r="F39" s="46">
        <f>MayBudget!$C53</f>
        <v>0</v>
      </c>
      <c r="G39" s="46">
        <f>JunBudget!$C53</f>
        <v>0</v>
      </c>
      <c r="H39" s="46">
        <f>JulBudget!$C53</f>
        <v>0</v>
      </c>
      <c r="I39" s="46">
        <f>AugBudget!$C53</f>
        <v>0</v>
      </c>
      <c r="J39" s="46">
        <f>SepBudget!$C53</f>
        <v>0</v>
      </c>
      <c r="K39" s="46">
        <f>OctBudget!$C53</f>
        <v>0</v>
      </c>
      <c r="L39" s="46">
        <f>NovBudget!$C53</f>
        <v>0</v>
      </c>
      <c r="M39" s="46">
        <f>DecBudget!$C53</f>
        <v>0</v>
      </c>
      <c r="N39" s="66">
        <f t="shared" si="4"/>
        <v>0</v>
      </c>
    </row>
    <row r="40" spans="1:14" ht="12.75">
      <c r="A40" s="46" t="str">
        <f>JanBudget!B54</f>
        <v>Subscriptions/Books</v>
      </c>
      <c r="B40" s="46">
        <f>JanBudget!$C54</f>
        <v>0</v>
      </c>
      <c r="C40" s="46">
        <f>FebBudget!$C54</f>
        <v>0</v>
      </c>
      <c r="D40" s="46">
        <f>MarBudget!$C54</f>
        <v>0</v>
      </c>
      <c r="E40" s="46">
        <f>AprBudget!$C54</f>
        <v>0</v>
      </c>
      <c r="F40" s="46">
        <f>MayBudget!$C54</f>
        <v>0</v>
      </c>
      <c r="G40" s="46">
        <f>JunBudget!$C54</f>
        <v>0</v>
      </c>
      <c r="H40" s="46">
        <f>JulBudget!$C54</f>
        <v>0</v>
      </c>
      <c r="I40" s="46">
        <f>AugBudget!$C54</f>
        <v>0</v>
      </c>
      <c r="J40" s="46">
        <f>SepBudget!$C54</f>
        <v>0</v>
      </c>
      <c r="K40" s="46">
        <f>OctBudget!$C54</f>
        <v>0</v>
      </c>
      <c r="L40" s="46">
        <f>NovBudget!$C54</f>
        <v>0</v>
      </c>
      <c r="M40" s="46">
        <f>DecBudget!$C54</f>
        <v>0</v>
      </c>
      <c r="N40" s="66">
        <f t="shared" si="4"/>
        <v>0</v>
      </c>
    </row>
    <row r="41" spans="1:14" ht="12.75">
      <c r="A41" s="46" t="str">
        <f>JanBudget!B55</f>
        <v>Entertainment/School</v>
      </c>
      <c r="B41" s="46">
        <f>JanBudget!$C55</f>
        <v>0</v>
      </c>
      <c r="C41" s="46">
        <f>FebBudget!$C55</f>
        <v>0</v>
      </c>
      <c r="D41" s="46">
        <f>MarBudget!$C55</f>
        <v>0</v>
      </c>
      <c r="E41" s="46">
        <f>AprBudget!$C55</f>
        <v>0</v>
      </c>
      <c r="F41" s="46">
        <f>MayBudget!$C55</f>
        <v>0</v>
      </c>
      <c r="G41" s="46">
        <f>JunBudget!$C55</f>
        <v>0</v>
      </c>
      <c r="H41" s="46">
        <f>JulBudget!$C55</f>
        <v>0</v>
      </c>
      <c r="I41" s="46">
        <f>AugBudget!$C55</f>
        <v>0</v>
      </c>
      <c r="J41" s="46">
        <f>SepBudget!$C55</f>
        <v>0</v>
      </c>
      <c r="K41" s="46">
        <f>OctBudget!$C55</f>
        <v>0</v>
      </c>
      <c r="L41" s="46">
        <f>NovBudget!$C55</f>
        <v>0</v>
      </c>
      <c r="M41" s="46">
        <f>DecBudget!$C55</f>
        <v>0</v>
      </c>
      <c r="N41" s="66">
        <f t="shared" si="4"/>
        <v>0</v>
      </c>
    </row>
    <row r="42" spans="1:14" ht="15">
      <c r="A42" s="46" t="str">
        <f>JanBudget!B56</f>
        <v>Clothes/Misc.</v>
      </c>
      <c r="B42" s="65">
        <f>JanBudget!$C56</f>
        <v>0</v>
      </c>
      <c r="C42" s="65">
        <f>FebBudget!$C56</f>
        <v>0</v>
      </c>
      <c r="D42" s="65">
        <f>MarBudget!$C56</f>
        <v>0</v>
      </c>
      <c r="E42" s="65">
        <f>AprBudget!$C56</f>
        <v>0</v>
      </c>
      <c r="F42" s="65">
        <f>MayBudget!$C56</f>
        <v>0</v>
      </c>
      <c r="G42" s="65">
        <f>JunBudget!$C56</f>
        <v>0</v>
      </c>
      <c r="H42" s="65">
        <f>JulBudget!$C56</f>
        <v>0</v>
      </c>
      <c r="I42" s="65">
        <f>AugBudget!$C56</f>
        <v>0</v>
      </c>
      <c r="J42" s="65">
        <f>SepBudget!$C56</f>
        <v>0</v>
      </c>
      <c r="K42" s="65">
        <f>OctBudget!$C56</f>
        <v>0</v>
      </c>
      <c r="L42" s="65">
        <f>NovBudget!$C56</f>
        <v>0</v>
      </c>
      <c r="M42" s="65">
        <f>DecBudget!$C56</f>
        <v>0</v>
      </c>
      <c r="N42" s="70">
        <f t="shared" si="4"/>
        <v>0</v>
      </c>
    </row>
    <row r="43" spans="1:14" ht="12.75">
      <c r="A43" t="s">
        <v>79</v>
      </c>
      <c r="B43" s="46">
        <f aca="true" t="shared" si="5" ref="B43:N43">SUM(B31:B42)</f>
        <v>0</v>
      </c>
      <c r="C43" s="46">
        <f t="shared" si="5"/>
        <v>0</v>
      </c>
      <c r="D43" s="46">
        <f t="shared" si="5"/>
        <v>0</v>
      </c>
      <c r="E43" s="46">
        <f t="shared" si="5"/>
        <v>0</v>
      </c>
      <c r="F43" s="46">
        <f t="shared" si="5"/>
        <v>0</v>
      </c>
      <c r="G43" s="46">
        <f t="shared" si="5"/>
        <v>0</v>
      </c>
      <c r="H43" s="46">
        <f t="shared" si="5"/>
        <v>0</v>
      </c>
      <c r="I43" s="46">
        <f t="shared" si="5"/>
        <v>0</v>
      </c>
      <c r="J43" s="46">
        <f t="shared" si="5"/>
        <v>0</v>
      </c>
      <c r="K43" s="46">
        <f t="shared" si="5"/>
        <v>0</v>
      </c>
      <c r="L43" s="46">
        <f t="shared" si="5"/>
        <v>0</v>
      </c>
      <c r="M43" s="46">
        <f t="shared" si="5"/>
        <v>0</v>
      </c>
      <c r="N43" s="46">
        <f t="shared" si="5"/>
        <v>0</v>
      </c>
    </row>
    <row r="44" spans="2:14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6" spans="1:14" ht="12.75">
      <c r="A46" t="s">
        <v>80</v>
      </c>
      <c r="B46" s="46">
        <f aca="true" t="shared" si="6" ref="B46:N46">B28+B43</f>
        <v>0</v>
      </c>
      <c r="C46" s="46">
        <f t="shared" si="6"/>
        <v>0</v>
      </c>
      <c r="D46" s="46">
        <f t="shared" si="6"/>
        <v>0</v>
      </c>
      <c r="E46" s="46">
        <f t="shared" si="6"/>
        <v>0</v>
      </c>
      <c r="F46" s="46">
        <f t="shared" si="6"/>
        <v>0</v>
      </c>
      <c r="G46" s="46">
        <f t="shared" si="6"/>
        <v>0</v>
      </c>
      <c r="H46" s="46">
        <f t="shared" si="6"/>
        <v>0</v>
      </c>
      <c r="I46" s="46">
        <f t="shared" si="6"/>
        <v>0</v>
      </c>
      <c r="J46" s="46">
        <f t="shared" si="6"/>
        <v>0</v>
      </c>
      <c r="K46" s="46">
        <f t="shared" si="6"/>
        <v>0</v>
      </c>
      <c r="L46" s="46">
        <f t="shared" si="6"/>
        <v>0</v>
      </c>
      <c r="M46" s="46">
        <f t="shared" si="6"/>
        <v>0</v>
      </c>
      <c r="N46" s="46">
        <f t="shared" si="6"/>
        <v>0</v>
      </c>
    </row>
    <row r="48" spans="1:14" ht="12.75">
      <c r="A48" t="s">
        <v>81</v>
      </c>
      <c r="B48" s="46">
        <f>B46</f>
        <v>0</v>
      </c>
      <c r="C48" s="46">
        <f aca="true" t="shared" si="7" ref="C48:M48">B48+C46</f>
        <v>0</v>
      </c>
      <c r="D48" s="46">
        <f t="shared" si="7"/>
        <v>0</v>
      </c>
      <c r="E48" s="46">
        <f t="shared" si="7"/>
        <v>0</v>
      </c>
      <c r="F48" s="46">
        <f t="shared" si="7"/>
        <v>0</v>
      </c>
      <c r="G48" s="46">
        <f t="shared" si="7"/>
        <v>0</v>
      </c>
      <c r="H48" s="46">
        <f t="shared" si="7"/>
        <v>0</v>
      </c>
      <c r="I48" s="46">
        <f t="shared" si="7"/>
        <v>0</v>
      </c>
      <c r="J48" s="46">
        <f t="shared" si="7"/>
        <v>0</v>
      </c>
      <c r="K48" s="46">
        <f t="shared" si="7"/>
        <v>0</v>
      </c>
      <c r="L48" s="46">
        <f t="shared" si="7"/>
        <v>0</v>
      </c>
      <c r="M48" s="46">
        <f t="shared" si="7"/>
        <v>0</v>
      </c>
      <c r="N48" s="46">
        <f>N5+N46</f>
        <v>0</v>
      </c>
    </row>
    <row r="50" spans="1:13" ht="12.75">
      <c r="A50" t="s">
        <v>85</v>
      </c>
      <c r="B50" s="46">
        <f>B5+B48</f>
        <v>0</v>
      </c>
      <c r="C50" s="46">
        <f>B50+C46</f>
        <v>0</v>
      </c>
      <c r="D50" s="46">
        <f aca="true" t="shared" si="8" ref="D50:M50">C50+D46</f>
        <v>0</v>
      </c>
      <c r="E50" s="46">
        <f t="shared" si="8"/>
        <v>0</v>
      </c>
      <c r="F50" s="46">
        <f t="shared" si="8"/>
        <v>0</v>
      </c>
      <c r="G50" s="46">
        <f t="shared" si="8"/>
        <v>0</v>
      </c>
      <c r="H50" s="46">
        <f t="shared" si="8"/>
        <v>0</v>
      </c>
      <c r="I50" s="46">
        <f t="shared" si="8"/>
        <v>0</v>
      </c>
      <c r="J50" s="46">
        <f t="shared" si="8"/>
        <v>0</v>
      </c>
      <c r="K50" s="46">
        <f t="shared" si="8"/>
        <v>0</v>
      </c>
      <c r="L50" s="46">
        <f t="shared" si="8"/>
        <v>0</v>
      </c>
      <c r="M50" s="46">
        <f t="shared" si="8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2.140625" style="0" customWidth="1"/>
    <col min="2" max="2" width="9.8515625" style="0" customWidth="1"/>
    <col min="3" max="3" width="9.8515625" style="0" bestFit="1" customWidth="1"/>
    <col min="4" max="4" width="9.8515625" style="0" customWidth="1"/>
    <col min="5" max="12" width="10.8515625" style="0" bestFit="1" customWidth="1"/>
    <col min="13" max="14" width="11.8515625" style="0" bestFit="1" customWidth="1"/>
  </cols>
  <sheetData>
    <row r="1" spans="1:14" ht="12.75">
      <c r="A1" s="24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>
        <f>Comments!B1</f>
        <v>2015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2.75">
      <c r="A3">
        <f>Comments!$B$2</f>
      </c>
    </row>
    <row r="4" spans="2:14" ht="12.75">
      <c r="B4" s="64" t="s">
        <v>63</v>
      </c>
      <c r="C4" s="64" t="s">
        <v>64</v>
      </c>
      <c r="D4" s="64" t="s">
        <v>65</v>
      </c>
      <c r="E4" s="64" t="s">
        <v>66</v>
      </c>
      <c r="F4" s="64" t="s">
        <v>67</v>
      </c>
      <c r="G4" s="64" t="s">
        <v>68</v>
      </c>
      <c r="H4" s="64" t="s">
        <v>69</v>
      </c>
      <c r="I4" s="64" t="s">
        <v>70</v>
      </c>
      <c r="J4" s="64" t="s">
        <v>71</v>
      </c>
      <c r="K4" s="64" t="s">
        <v>72</v>
      </c>
      <c r="L4" s="64" t="s">
        <v>73</v>
      </c>
      <c r="M4" s="64" t="s">
        <v>74</v>
      </c>
      <c r="N4" s="64" t="s">
        <v>58</v>
      </c>
    </row>
    <row r="5" spans="1:14" ht="12.75">
      <c r="A5" t="s">
        <v>57</v>
      </c>
      <c r="B5" s="66">
        <f>JanActuals!C5</f>
        <v>0</v>
      </c>
      <c r="C5" s="151">
        <f>JanActuals!C5</f>
        <v>0</v>
      </c>
      <c r="D5" s="67" t="s">
        <v>82</v>
      </c>
      <c r="E5" s="67" t="s">
        <v>82</v>
      </c>
      <c r="F5" s="67" t="s">
        <v>82</v>
      </c>
      <c r="G5" s="67" t="s">
        <v>82</v>
      </c>
      <c r="H5" s="67" t="s">
        <v>82</v>
      </c>
      <c r="I5" s="67" t="s">
        <v>82</v>
      </c>
      <c r="J5" s="67" t="s">
        <v>82</v>
      </c>
      <c r="K5" s="67" t="s">
        <v>82</v>
      </c>
      <c r="L5" s="67" t="s">
        <v>82</v>
      </c>
      <c r="M5" s="67" t="s">
        <v>82</v>
      </c>
      <c r="N5" s="69">
        <f>B5</f>
        <v>0</v>
      </c>
    </row>
    <row r="6" spans="1:14" s="98" customFormat="1" ht="12.75">
      <c r="A6" s="98">
        <f>'Budget Template'!B8</f>
        <v>0</v>
      </c>
      <c r="B6" s="102">
        <f>JanActuals!$C6</f>
        <v>0</v>
      </c>
      <c r="C6" s="102">
        <f>FebActuals!$C6</f>
        <v>0</v>
      </c>
      <c r="D6" s="102">
        <f>MarActuals!$C6</f>
        <v>0</v>
      </c>
      <c r="E6" s="102">
        <f>AprActuals!$C6</f>
        <v>0</v>
      </c>
      <c r="F6" s="102">
        <f>MayActuals!$C6</f>
        <v>0</v>
      </c>
      <c r="G6" s="102">
        <f>JunActuals!$C6</f>
        <v>0</v>
      </c>
      <c r="H6" s="102">
        <f>JulActuals!$C6</f>
        <v>0</v>
      </c>
      <c r="I6" s="102">
        <f>AugActuals!$C6</f>
        <v>0</v>
      </c>
      <c r="J6" s="102">
        <f>SepActuals!$C6</f>
        <v>0</v>
      </c>
      <c r="K6" s="102">
        <f>OctActuals!$C6</f>
        <v>0</v>
      </c>
      <c r="L6" s="102">
        <f>NovActuals!$C6</f>
        <v>0</v>
      </c>
      <c r="M6" s="102">
        <f>DecActuals!$C6</f>
        <v>0</v>
      </c>
      <c r="N6" s="102">
        <f>SUM(B6:M6)</f>
        <v>0</v>
      </c>
    </row>
    <row r="7" spans="1:14" s="98" customFormat="1" ht="12.75">
      <c r="A7" s="98">
        <f>'Budget Template'!B9</f>
        <v>0</v>
      </c>
      <c r="B7" s="102">
        <f>JanActuals!$C7</f>
        <v>0</v>
      </c>
      <c r="C7" s="102">
        <f>FebActuals!$C7</f>
        <v>0</v>
      </c>
      <c r="D7" s="102">
        <f>MarActuals!$C7</f>
        <v>0</v>
      </c>
      <c r="E7" s="102">
        <f>AprActuals!$C7</f>
        <v>0</v>
      </c>
      <c r="F7" s="102">
        <f>MayActuals!$C7</f>
        <v>0</v>
      </c>
      <c r="G7" s="102">
        <f>JunActuals!$C7</f>
        <v>0</v>
      </c>
      <c r="H7" s="102">
        <f>JulActuals!$C7</f>
        <v>0</v>
      </c>
      <c r="I7" s="102">
        <f>AugActuals!$C7</f>
        <v>0</v>
      </c>
      <c r="J7" s="102">
        <f>SepActuals!$C7</f>
        <v>0</v>
      </c>
      <c r="K7" s="102">
        <f>OctActuals!$C7</f>
        <v>0</v>
      </c>
      <c r="L7" s="102">
        <f>NovActuals!$C7</f>
        <v>0</v>
      </c>
      <c r="M7" s="102">
        <f>DecActuals!$C7</f>
        <v>0</v>
      </c>
      <c r="N7" s="102">
        <f aca="true" t="shared" si="0" ref="N7:N16">SUM(B7:M7)</f>
        <v>0</v>
      </c>
    </row>
    <row r="8" spans="1:14" s="103" customFormat="1" ht="12.75">
      <c r="A8" s="103">
        <f>'Budget Template'!B10</f>
        <v>0</v>
      </c>
      <c r="B8" s="104">
        <f>JanActuals!$C8</f>
        <v>0</v>
      </c>
      <c r="C8" s="104">
        <f>FebActuals!$C8</f>
        <v>0</v>
      </c>
      <c r="D8" s="104">
        <f>MarActuals!$C8</f>
        <v>0</v>
      </c>
      <c r="E8" s="104">
        <f>AprActuals!$C8</f>
        <v>0</v>
      </c>
      <c r="F8" s="104">
        <f>MayActuals!$C8</f>
        <v>0</v>
      </c>
      <c r="G8" s="104">
        <f>JunActuals!$C8</f>
        <v>0</v>
      </c>
      <c r="H8" s="104">
        <f>JulActuals!$C8</f>
        <v>0</v>
      </c>
      <c r="I8" s="104">
        <f>AugActuals!$C8</f>
        <v>0</v>
      </c>
      <c r="J8" s="104">
        <f>SepActuals!$C8</f>
        <v>0</v>
      </c>
      <c r="K8" s="104">
        <f>OctActuals!$C8</f>
        <v>0</v>
      </c>
      <c r="L8" s="104">
        <f>NovActuals!$C8</f>
        <v>0</v>
      </c>
      <c r="M8" s="104">
        <f>DecActuals!$C8</f>
        <v>0</v>
      </c>
      <c r="N8" s="104">
        <f t="shared" si="0"/>
        <v>0</v>
      </c>
    </row>
    <row r="9" spans="1:14" s="103" customFormat="1" ht="12.75">
      <c r="A9" s="103">
        <f>'Budget Template'!B11</f>
        <v>0</v>
      </c>
      <c r="B9" s="104">
        <f>JanActuals!$C9</f>
        <v>0</v>
      </c>
      <c r="C9" s="104">
        <f>FebActuals!$C9</f>
        <v>0</v>
      </c>
      <c r="D9" s="104">
        <f>MarActuals!$C9</f>
        <v>0</v>
      </c>
      <c r="E9" s="104">
        <f>AprActuals!$C9</f>
        <v>0</v>
      </c>
      <c r="F9" s="104">
        <f>MayActuals!$C9</f>
        <v>0</v>
      </c>
      <c r="G9" s="104">
        <f>JunActuals!$C9</f>
        <v>0</v>
      </c>
      <c r="H9" s="104">
        <f>JulActuals!$C9</f>
        <v>0</v>
      </c>
      <c r="I9" s="104">
        <f>AugActuals!$C9</f>
        <v>0</v>
      </c>
      <c r="J9" s="104">
        <f>SepActuals!$C9</f>
        <v>0</v>
      </c>
      <c r="K9" s="104">
        <f>OctActuals!$C9</f>
        <v>0</v>
      </c>
      <c r="L9" s="104">
        <f>NovActuals!$C9</f>
        <v>0</v>
      </c>
      <c r="M9" s="104">
        <f>DecActuals!$C9</f>
        <v>0</v>
      </c>
      <c r="N9" s="104">
        <f t="shared" si="0"/>
        <v>0</v>
      </c>
    </row>
    <row r="10" spans="1:14" s="51" customFormat="1" ht="12.75">
      <c r="A10" s="51">
        <f>'Budget Template'!B12</f>
        <v>0</v>
      </c>
      <c r="B10" s="66">
        <f>JanActuals!$C10</f>
        <v>0</v>
      </c>
      <c r="C10" s="66">
        <f>FebActuals!$C10</f>
        <v>0</v>
      </c>
      <c r="D10" s="66">
        <f>MarActuals!$C10</f>
        <v>0</v>
      </c>
      <c r="E10" s="66">
        <f>AprActuals!$C10</f>
        <v>0</v>
      </c>
      <c r="F10" s="66">
        <f>MayActuals!$C10</f>
        <v>0</v>
      </c>
      <c r="G10" s="66">
        <f>JunActuals!$C10</f>
        <v>0</v>
      </c>
      <c r="H10" s="66">
        <f>JulActuals!$C10</f>
        <v>0</v>
      </c>
      <c r="I10" s="66">
        <f>AugActuals!$C10</f>
        <v>0</v>
      </c>
      <c r="J10" s="66">
        <f>SepActuals!$C10</f>
        <v>0</v>
      </c>
      <c r="K10" s="66">
        <f>OctActuals!$C10</f>
        <v>0</v>
      </c>
      <c r="L10" s="66">
        <f>NovActuals!$C10</f>
        <v>0</v>
      </c>
      <c r="M10" s="66">
        <f>DecActuals!$C10</f>
        <v>0</v>
      </c>
      <c r="N10" s="66">
        <f t="shared" si="0"/>
        <v>0</v>
      </c>
    </row>
    <row r="11" spans="1:14" s="105" customFormat="1" ht="12.75">
      <c r="A11" s="105">
        <f>'Budget Template'!B13</f>
        <v>0</v>
      </c>
      <c r="B11" s="106">
        <f>JanActuals!$C11</f>
        <v>0</v>
      </c>
      <c r="C11" s="106">
        <f>FebActuals!$C11</f>
        <v>0</v>
      </c>
      <c r="D11" s="106">
        <f>MarActuals!$C11</f>
        <v>0</v>
      </c>
      <c r="E11" s="106">
        <f>AprActuals!$C11</f>
        <v>0</v>
      </c>
      <c r="F11" s="106">
        <f>MayActuals!$C11</f>
        <v>0</v>
      </c>
      <c r="G11" s="106">
        <f>JunActuals!$C11</f>
        <v>0</v>
      </c>
      <c r="H11" s="106">
        <f>JulActuals!$C11</f>
        <v>0</v>
      </c>
      <c r="I11" s="106">
        <f>AugActuals!$C11</f>
        <v>0</v>
      </c>
      <c r="J11" s="106">
        <f>SepActuals!$C11</f>
        <v>0</v>
      </c>
      <c r="K11" s="106">
        <f>OctActuals!$C11</f>
        <v>0</v>
      </c>
      <c r="L11" s="106">
        <f>NovActuals!$C11</f>
        <v>0</v>
      </c>
      <c r="M11" s="106">
        <f>DecActuals!$C11</f>
        <v>0</v>
      </c>
      <c r="N11" s="106">
        <f t="shared" si="0"/>
        <v>0</v>
      </c>
    </row>
    <row r="12" spans="1:14" s="105" customFormat="1" ht="12.75">
      <c r="A12" s="105">
        <f>'Budget Template'!B14</f>
        <v>0</v>
      </c>
      <c r="B12" s="106">
        <f>JanActuals!$C12</f>
        <v>0</v>
      </c>
      <c r="C12" s="106">
        <f>FebActuals!$C12</f>
        <v>0</v>
      </c>
      <c r="D12" s="106">
        <f>MarActuals!$C12</f>
        <v>0</v>
      </c>
      <c r="E12" s="106">
        <f>AprActuals!$C12</f>
        <v>0</v>
      </c>
      <c r="F12" s="106">
        <f>MayActuals!$C12</f>
        <v>0</v>
      </c>
      <c r="G12" s="106">
        <f>JunActuals!$C12</f>
        <v>0</v>
      </c>
      <c r="H12" s="106">
        <f>JulActuals!$C12</f>
        <v>0</v>
      </c>
      <c r="I12" s="106">
        <f>AugActuals!$C12</f>
        <v>0</v>
      </c>
      <c r="J12" s="106">
        <f>SepActuals!$C12</f>
        <v>0</v>
      </c>
      <c r="K12" s="106">
        <f>OctActuals!$C12</f>
        <v>0</v>
      </c>
      <c r="L12" s="106">
        <f>NovActuals!$C12</f>
        <v>0</v>
      </c>
      <c r="M12" s="106">
        <f>DecActuals!$C12</f>
        <v>0</v>
      </c>
      <c r="N12" s="106">
        <f t="shared" si="0"/>
        <v>0</v>
      </c>
    </row>
    <row r="13" spans="1:14" s="105" customFormat="1" ht="12.75">
      <c r="A13" s="105">
        <f>'Budget Template'!B15</f>
        <v>0</v>
      </c>
      <c r="B13" s="106">
        <f>JanActuals!$C13</f>
        <v>0</v>
      </c>
      <c r="C13" s="106">
        <f>FebActuals!$C13</f>
        <v>0</v>
      </c>
      <c r="D13" s="106">
        <f>MarActuals!$C13</f>
        <v>0</v>
      </c>
      <c r="E13" s="106">
        <f>AprActuals!$C13</f>
        <v>0</v>
      </c>
      <c r="F13" s="106">
        <f>MayActuals!$C13</f>
        <v>0</v>
      </c>
      <c r="G13" s="106">
        <f>JunActuals!$C13</f>
        <v>0</v>
      </c>
      <c r="H13" s="106">
        <f>JulActuals!$C13</f>
        <v>0</v>
      </c>
      <c r="I13" s="106">
        <f>AugActuals!$C13</f>
        <v>0</v>
      </c>
      <c r="J13" s="106">
        <f>SepActuals!$C13</f>
        <v>0</v>
      </c>
      <c r="K13" s="106">
        <f>OctActuals!$C13</f>
        <v>0</v>
      </c>
      <c r="L13" s="106">
        <f>NovActuals!$C13</f>
        <v>0</v>
      </c>
      <c r="M13" s="106">
        <f>DecActuals!$C13</f>
        <v>0</v>
      </c>
      <c r="N13" s="106">
        <f t="shared" si="0"/>
        <v>0</v>
      </c>
    </row>
    <row r="14" spans="1:14" s="51" customFormat="1" ht="12.75">
      <c r="A14" s="98">
        <f>'Budget Template'!B16</f>
        <v>0</v>
      </c>
      <c r="B14" s="66">
        <f>JanActuals!$C14</f>
        <v>0</v>
      </c>
      <c r="C14" s="66">
        <f>FebActuals!$C14</f>
        <v>0</v>
      </c>
      <c r="D14" s="66">
        <f>MarActuals!$C14</f>
        <v>0</v>
      </c>
      <c r="E14" s="66">
        <f>AprActuals!$C14</f>
        <v>0</v>
      </c>
      <c r="F14" s="66">
        <f>MayActuals!$C14</f>
        <v>0</v>
      </c>
      <c r="G14" s="66">
        <f>JunActuals!$C14</f>
        <v>0</v>
      </c>
      <c r="H14" s="66">
        <f>JulActuals!$C14</f>
        <v>0</v>
      </c>
      <c r="I14" s="66">
        <f>AugActuals!$C14</f>
        <v>0</v>
      </c>
      <c r="J14" s="66">
        <f>SepActuals!$C14</f>
        <v>0</v>
      </c>
      <c r="K14" s="66">
        <f>OctActuals!$C14</f>
        <v>0</v>
      </c>
      <c r="L14" s="66">
        <f>NovActuals!$C14</f>
        <v>0</v>
      </c>
      <c r="M14" s="66">
        <f>DecActuals!$C14</f>
        <v>0</v>
      </c>
      <c r="N14" s="66">
        <f t="shared" si="0"/>
        <v>0</v>
      </c>
    </row>
    <row r="15" spans="1:14" s="51" customFormat="1" ht="12.75">
      <c r="A15" s="98">
        <f>'Budget Template'!B17</f>
        <v>0</v>
      </c>
      <c r="B15" s="66">
        <f>JanActuals!$C15</f>
        <v>0</v>
      </c>
      <c r="C15" s="66">
        <f>FebActuals!$C15</f>
        <v>0</v>
      </c>
      <c r="D15" s="66">
        <f>MarActuals!$C15</f>
        <v>0</v>
      </c>
      <c r="E15" s="66">
        <f>AprActuals!$C15</f>
        <v>0</v>
      </c>
      <c r="F15" s="66">
        <f>MayActuals!$C15</f>
        <v>0</v>
      </c>
      <c r="G15" s="66">
        <f>JunActuals!$C15</f>
        <v>0</v>
      </c>
      <c r="H15" s="66">
        <f>JulActuals!$C15</f>
        <v>0</v>
      </c>
      <c r="I15" s="66">
        <f>AugActuals!$C15</f>
        <v>0</v>
      </c>
      <c r="J15" s="66">
        <f>SepActuals!$C15</f>
        <v>0</v>
      </c>
      <c r="K15" s="66">
        <f>OctActuals!$C15</f>
        <v>0</v>
      </c>
      <c r="L15" s="66">
        <f>NovActuals!$C15</f>
        <v>0</v>
      </c>
      <c r="M15" s="66">
        <f>DecActuals!$C15</f>
        <v>0</v>
      </c>
      <c r="N15" s="66">
        <f t="shared" si="0"/>
        <v>0</v>
      </c>
    </row>
    <row r="16" spans="1:14" s="51" customFormat="1" ht="12.75">
      <c r="A16" s="98">
        <f>'Budget Template'!B18</f>
        <v>0</v>
      </c>
      <c r="B16" s="66">
        <f>JanActuals!$C16</f>
        <v>0</v>
      </c>
      <c r="C16" s="66">
        <f>FebActuals!$C16</f>
        <v>0</v>
      </c>
      <c r="D16" s="66">
        <f>MarActuals!$C16</f>
        <v>0</v>
      </c>
      <c r="E16" s="66">
        <f>AprActuals!$C16</f>
        <v>0</v>
      </c>
      <c r="F16" s="66">
        <f>MayActuals!$C16</f>
        <v>0</v>
      </c>
      <c r="G16" s="66">
        <f>JunActuals!$C16</f>
        <v>0</v>
      </c>
      <c r="H16" s="66">
        <f>JulActuals!$C16</f>
        <v>0</v>
      </c>
      <c r="I16" s="66">
        <f>AugActuals!$C16</f>
        <v>0</v>
      </c>
      <c r="J16" s="66">
        <f>SepActuals!$C16</f>
        <v>0</v>
      </c>
      <c r="K16" s="66">
        <f>OctActuals!$C16</f>
        <v>0</v>
      </c>
      <c r="L16" s="66">
        <f>NovActuals!$C16</f>
        <v>0</v>
      </c>
      <c r="M16" s="66">
        <f>DecActuals!$C16</f>
        <v>0</v>
      </c>
      <c r="N16" s="66">
        <f t="shared" si="0"/>
        <v>0</v>
      </c>
    </row>
    <row r="18" spans="1:14" ht="12.75">
      <c r="A18" t="s">
        <v>38</v>
      </c>
      <c r="B18" s="46">
        <f aca="true" t="shared" si="1" ref="B18:N18">SUM(B6:B17)</f>
        <v>0</v>
      </c>
      <c r="C18" s="46">
        <f t="shared" si="1"/>
        <v>0</v>
      </c>
      <c r="D18" s="46">
        <f t="shared" si="1"/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0</v>
      </c>
    </row>
    <row r="21" spans="1:14" ht="12.75">
      <c r="A21" t="s">
        <v>75</v>
      </c>
      <c r="B21" s="46">
        <f>JanActuals!$C25+JanActuals!$C29+JanActuals!$C33</f>
        <v>0</v>
      </c>
      <c r="C21" s="46">
        <f>FebActuals!$C25+FebActuals!$C29+FebActuals!$C33</f>
        <v>0</v>
      </c>
      <c r="D21" s="46">
        <f>MarActuals!$C25+MarActuals!$C29+MarActuals!$C33</f>
        <v>0</v>
      </c>
      <c r="E21" s="46">
        <f>AprActuals!$C25+AprActuals!$C29+AprActuals!$C33</f>
        <v>0</v>
      </c>
      <c r="F21" s="46">
        <f>MayActuals!$C25+MayActuals!$C29+MayActuals!$C33</f>
        <v>0</v>
      </c>
      <c r="G21" s="46">
        <f>JunActuals!$C25+JunActuals!$C29+JunActuals!$C33</f>
        <v>0</v>
      </c>
      <c r="H21" s="46">
        <f>JulActuals!$C25+JulActuals!$C29+JulActuals!$C33</f>
        <v>0</v>
      </c>
      <c r="I21" s="46">
        <f>AugActuals!$C25+AugActuals!$C29+AugActuals!$C33</f>
        <v>0</v>
      </c>
      <c r="J21" s="46">
        <f>SepActuals!$C25+SepActuals!$C29+SepActuals!$C33</f>
        <v>0</v>
      </c>
      <c r="K21" s="46">
        <f>OctActuals!$C25+OctActuals!$C29+OctActuals!$C33</f>
        <v>0</v>
      </c>
      <c r="L21" s="46">
        <f>NovActuals!$C25+NovActuals!$C29+NovActuals!$C33</f>
        <v>0</v>
      </c>
      <c r="M21" s="46">
        <f>DecActuals!$C25+DecActuals!$C29+DecActuals!$C33</f>
        <v>0</v>
      </c>
      <c r="N21" s="66">
        <f>SUM(B21:M21)</f>
        <v>0</v>
      </c>
    </row>
    <row r="22" spans="1:14" ht="12.75">
      <c r="A22" t="s">
        <v>76</v>
      </c>
      <c r="B22" s="46">
        <f>JanActuals!$C24+JanActuals!$C28+JanActuals!$C32</f>
        <v>0</v>
      </c>
      <c r="C22" s="46">
        <f>FebActuals!$C24+FebActuals!$C28+FebActuals!$C32</f>
        <v>0</v>
      </c>
      <c r="D22" s="46">
        <f>MarActuals!$C24+MarActuals!$C28+MarActuals!$C32</f>
        <v>0</v>
      </c>
      <c r="E22" s="46">
        <f>AprActuals!$C24+AprActuals!$C28+AprActuals!$C32</f>
        <v>0</v>
      </c>
      <c r="F22" s="46">
        <f>MayActuals!$C24+MayActuals!$C28+MayActuals!$C32</f>
        <v>0</v>
      </c>
      <c r="G22" s="46">
        <f>JunActuals!$C24+JunActuals!$C28+JunActuals!$C32</f>
        <v>0</v>
      </c>
      <c r="H22" s="46">
        <f>JulActuals!$C24+JulActuals!$C28+JulActuals!$C32</f>
        <v>0</v>
      </c>
      <c r="I22" s="46">
        <f>AugActuals!$C24+AugActuals!$C28+AugActuals!$C32</f>
        <v>0</v>
      </c>
      <c r="J22" s="46">
        <f>SepActuals!$C24+SepActuals!$C28+SepActuals!$C32</f>
        <v>0</v>
      </c>
      <c r="K22" s="46">
        <f>OctActuals!$C24+OctActuals!$C28+OctActuals!$C32</f>
        <v>0</v>
      </c>
      <c r="L22" s="46">
        <f>NovActuals!$C24+NovActuals!$C28+NovActuals!$C32</f>
        <v>0</v>
      </c>
      <c r="M22" s="46">
        <f>DecActuals!$C24+DecActuals!$C28+DecActuals!$C32</f>
        <v>0</v>
      </c>
      <c r="N22" s="66">
        <f>SUM(B22:M22)</f>
        <v>0</v>
      </c>
    </row>
    <row r="23" spans="1:14" ht="12.75">
      <c r="A23" t="s">
        <v>77</v>
      </c>
      <c r="B23" s="46">
        <f>JanActuals!$C23+JanActuals!$C27+JanActuals!$C31</f>
        <v>0</v>
      </c>
      <c r="C23" s="46">
        <f>FebActuals!$C23+FebActuals!$C27+FebActuals!$C31</f>
        <v>0</v>
      </c>
      <c r="D23" s="46">
        <f>MarActuals!$C23+MarActuals!$C27+MarActuals!$C31</f>
        <v>0</v>
      </c>
      <c r="E23" s="46">
        <f>AprActuals!$C23+AprActuals!$C27+AprActuals!$C31</f>
        <v>0</v>
      </c>
      <c r="F23" s="46">
        <f>MayActuals!$C23+MayActuals!$C27+MayActuals!$C31</f>
        <v>0</v>
      </c>
      <c r="G23" s="46">
        <f>JunActuals!$C23+JunActuals!$C27+JunActuals!$C31</f>
        <v>0</v>
      </c>
      <c r="H23" s="46">
        <f>JulActuals!$C23+JulActuals!$C27+JulActuals!$C31</f>
        <v>0</v>
      </c>
      <c r="I23" s="46">
        <f>AugActuals!$C23+AugActuals!$C27+AugActuals!$C31</f>
        <v>0</v>
      </c>
      <c r="J23" s="46">
        <f>SepActuals!$C23+SepActuals!$C27+SepActuals!$C31</f>
        <v>0</v>
      </c>
      <c r="K23" s="46">
        <f>OctActuals!$C23+OctActuals!$C27+OctActuals!$C31</f>
        <v>0</v>
      </c>
      <c r="L23" s="46">
        <f>NovActuals!$C23+NovActuals!$C27+NovActuals!$C31</f>
        <v>0</v>
      </c>
      <c r="M23" s="46">
        <f>DecActuals!$C23+DecActuals!$C27+DecActuals!$C31</f>
        <v>0</v>
      </c>
      <c r="N23" s="66">
        <f>SUM(B23:M23)</f>
        <v>0</v>
      </c>
    </row>
    <row r="24" spans="1:14" ht="12.75">
      <c r="A24" t="s">
        <v>83</v>
      </c>
      <c r="B24" s="46">
        <f>JanActuals!$C26+JanActuals!$C30+JanActuals!$C34</f>
        <v>0</v>
      </c>
      <c r="C24" s="46">
        <f>FebActuals!$C26+FebActuals!$C30+FebActuals!$C34</f>
        <v>0</v>
      </c>
      <c r="D24" s="46">
        <f>MarActuals!$C26+MarActuals!$C30+MarActuals!$C34</f>
        <v>0</v>
      </c>
      <c r="E24" s="46">
        <f>AprActuals!$C26+AprActuals!$C30+AprActuals!$C34</f>
        <v>0</v>
      </c>
      <c r="F24" s="46">
        <f>MayActuals!$C26+MayActuals!$C30+MayActuals!$C34</f>
        <v>0</v>
      </c>
      <c r="G24" s="46">
        <f>JunActuals!$C26+JunActuals!$C30+JunActuals!$C34</f>
        <v>0</v>
      </c>
      <c r="H24" s="46">
        <f>JulActuals!$C26+JulActuals!$C30+JulActuals!$C34</f>
        <v>0</v>
      </c>
      <c r="I24" s="46">
        <f>AugActuals!$C26+AugActuals!$C30+AugActuals!$C34</f>
        <v>0</v>
      </c>
      <c r="J24" s="46">
        <f>SepActuals!$C26+SepActuals!$C30+SepActuals!$C34</f>
        <v>0</v>
      </c>
      <c r="K24" s="46">
        <f>OctActuals!$C26+OctActuals!$C30+OctActuals!$C34</f>
        <v>0</v>
      </c>
      <c r="L24" s="46">
        <f>NovActuals!$C26+NovActuals!$C30+NovActuals!$C34</f>
        <v>0</v>
      </c>
      <c r="M24" s="46">
        <f>DecActuals!$C26+DecActuals!$C30+DecActuals!$C34</f>
        <v>0</v>
      </c>
      <c r="N24" s="66">
        <f>SUM(B24:M24)</f>
        <v>0</v>
      </c>
    </row>
    <row r="26" spans="1:14" ht="12.75">
      <c r="A26" t="s">
        <v>78</v>
      </c>
      <c r="B26" s="46">
        <f aca="true" t="shared" si="2" ref="B26:N26">SUM(B21:B25)</f>
        <v>0</v>
      </c>
      <c r="C26" s="46">
        <f t="shared" si="2"/>
        <v>0</v>
      </c>
      <c r="D26" s="46">
        <f t="shared" si="2"/>
        <v>0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>
        <f t="shared" si="2"/>
        <v>0</v>
      </c>
      <c r="M26" s="46">
        <f t="shared" si="2"/>
        <v>0</v>
      </c>
      <c r="N26" s="46">
        <f t="shared" si="2"/>
        <v>0</v>
      </c>
    </row>
    <row r="28" spans="1:14" ht="12.75">
      <c r="A28" t="s">
        <v>115</v>
      </c>
      <c r="B28" s="46">
        <f aca="true" t="shared" si="3" ref="B28:N28">B18-B26</f>
        <v>0</v>
      </c>
      <c r="C28" s="46">
        <f t="shared" si="3"/>
        <v>0</v>
      </c>
      <c r="D28" s="46">
        <f t="shared" si="3"/>
        <v>0</v>
      </c>
      <c r="E28" s="46">
        <f t="shared" si="3"/>
        <v>0</v>
      </c>
      <c r="F28" s="46">
        <f t="shared" si="3"/>
        <v>0</v>
      </c>
      <c r="G28" s="46">
        <f t="shared" si="3"/>
        <v>0</v>
      </c>
      <c r="H28" s="46">
        <f t="shared" si="3"/>
        <v>0</v>
      </c>
      <c r="I28" s="46">
        <f t="shared" si="3"/>
        <v>0</v>
      </c>
      <c r="J28" s="46">
        <f t="shared" si="3"/>
        <v>0</v>
      </c>
      <c r="K28" s="46">
        <f t="shared" si="3"/>
        <v>0</v>
      </c>
      <c r="L28" s="46">
        <f t="shared" si="3"/>
        <v>0</v>
      </c>
      <c r="M28" s="46">
        <f t="shared" si="3"/>
        <v>0</v>
      </c>
      <c r="N28" s="46">
        <f t="shared" si="3"/>
        <v>0</v>
      </c>
    </row>
    <row r="31" spans="1:14" ht="12.75">
      <c r="A31" s="46" t="str">
        <f>JanActuals!$B45</f>
        <v>Savings</v>
      </c>
      <c r="B31" s="46">
        <f>JanActuals!$C45</f>
        <v>0</v>
      </c>
      <c r="C31" s="46">
        <f>FebActuals!$C45</f>
        <v>0</v>
      </c>
      <c r="D31" s="46">
        <f>MarActuals!$C45</f>
        <v>0</v>
      </c>
      <c r="E31" s="46">
        <f>AprActuals!$C45</f>
        <v>0</v>
      </c>
      <c r="F31" s="46">
        <f>MayActuals!$C45</f>
        <v>0</v>
      </c>
      <c r="G31" s="46">
        <f>JunActuals!$C45</f>
        <v>0</v>
      </c>
      <c r="H31" s="46">
        <f>JulActuals!$C45</f>
        <v>0</v>
      </c>
      <c r="I31" s="46">
        <f>AugActuals!$C45</f>
        <v>0</v>
      </c>
      <c r="J31" s="46">
        <f>SepActuals!$C45</f>
        <v>0</v>
      </c>
      <c r="K31" s="46">
        <f>OctActuals!$C45</f>
        <v>0</v>
      </c>
      <c r="L31" s="46">
        <f>NovActuals!$C45</f>
        <v>0</v>
      </c>
      <c r="M31" s="46">
        <f>DecActuals!$C45</f>
        <v>0</v>
      </c>
      <c r="N31" s="66">
        <f aca="true" t="shared" si="4" ref="N31:N42">SUM(B31:M31)</f>
        <v>0</v>
      </c>
    </row>
    <row r="32" spans="1:14" ht="12.75">
      <c r="A32" s="46" t="str">
        <f>JanActuals!$B46</f>
        <v>Donations</v>
      </c>
      <c r="B32" s="46">
        <f>JanActuals!$C46</f>
        <v>0</v>
      </c>
      <c r="C32" s="46">
        <f>FebActuals!$C46</f>
        <v>0</v>
      </c>
      <c r="D32" s="46">
        <f>MarActuals!$C46</f>
        <v>0</v>
      </c>
      <c r="E32" s="46">
        <f>AprActuals!$C46</f>
        <v>0</v>
      </c>
      <c r="F32" s="46">
        <f>MayActuals!$C46</f>
        <v>0</v>
      </c>
      <c r="G32" s="46">
        <f>JunActuals!$C46</f>
        <v>0</v>
      </c>
      <c r="H32" s="46">
        <f>JulActuals!$C46</f>
        <v>0</v>
      </c>
      <c r="I32" s="46">
        <f>AugActuals!$C46</f>
        <v>0</v>
      </c>
      <c r="J32" s="46">
        <f>SepActuals!$C46</f>
        <v>0</v>
      </c>
      <c r="K32" s="46">
        <f>OctActuals!$C46</f>
        <v>0</v>
      </c>
      <c r="L32" s="46">
        <f>NovActuals!$C46</f>
        <v>0</v>
      </c>
      <c r="M32" s="46">
        <f>DecActuals!$C46</f>
        <v>0</v>
      </c>
      <c r="N32" s="66">
        <f t="shared" si="4"/>
        <v>0</v>
      </c>
    </row>
    <row r="33" spans="1:14" ht="12.75">
      <c r="A33" s="46" t="str">
        <f>JanActuals!$B47</f>
        <v>Food</v>
      </c>
      <c r="B33" s="46">
        <f>JanActuals!$C47</f>
        <v>0</v>
      </c>
      <c r="C33" s="46">
        <f>FebActuals!$C47</f>
        <v>0</v>
      </c>
      <c r="D33" s="46">
        <f>MarActuals!$C47</f>
        <v>0</v>
      </c>
      <c r="E33" s="46">
        <f>AprActuals!$C47</f>
        <v>0</v>
      </c>
      <c r="F33" s="46">
        <f>MayActuals!$C47</f>
        <v>0</v>
      </c>
      <c r="G33" s="46">
        <f>JunActuals!$C47</f>
        <v>0</v>
      </c>
      <c r="H33" s="46">
        <f>JulActuals!$C47</f>
        <v>0</v>
      </c>
      <c r="I33" s="46">
        <f>AugActuals!$C47</f>
        <v>0</v>
      </c>
      <c r="J33" s="46">
        <f>SepActuals!$C47</f>
        <v>0</v>
      </c>
      <c r="K33" s="46">
        <f>OctActuals!$C47</f>
        <v>0</v>
      </c>
      <c r="L33" s="46">
        <f>NovActuals!$C47</f>
        <v>0</v>
      </c>
      <c r="M33" s="46">
        <f>DecActuals!$C47</f>
        <v>0</v>
      </c>
      <c r="N33" s="66">
        <f t="shared" si="4"/>
        <v>0</v>
      </c>
    </row>
    <row r="34" spans="1:14" ht="12.75">
      <c r="A34" s="46" t="str">
        <f>JanActuals!$B48</f>
        <v>Credit Cards/Loans</v>
      </c>
      <c r="B34" s="46">
        <f>JanActuals!$C48</f>
        <v>0</v>
      </c>
      <c r="C34" s="46">
        <f>FebActuals!$C48</f>
        <v>0</v>
      </c>
      <c r="D34" s="46">
        <f>MarActuals!$C48</f>
        <v>0</v>
      </c>
      <c r="E34" s="46">
        <f>AprActuals!$C48</f>
        <v>0</v>
      </c>
      <c r="F34" s="46">
        <f>MayActuals!$C48</f>
        <v>0</v>
      </c>
      <c r="G34" s="46">
        <f>JunActuals!$C48</f>
        <v>0</v>
      </c>
      <c r="H34" s="46">
        <f>JulActuals!$C48</f>
        <v>0</v>
      </c>
      <c r="I34" s="46">
        <f>AugActuals!$C48</f>
        <v>0</v>
      </c>
      <c r="J34" s="46">
        <f>SepActuals!$C48</f>
        <v>0</v>
      </c>
      <c r="K34" s="46">
        <f>OctActuals!$C48</f>
        <v>0</v>
      </c>
      <c r="L34" s="46">
        <f>NovActuals!$C48</f>
        <v>0</v>
      </c>
      <c r="M34" s="46">
        <f>DecActuals!$C48</f>
        <v>0</v>
      </c>
      <c r="N34" s="66">
        <f t="shared" si="4"/>
        <v>0</v>
      </c>
    </row>
    <row r="35" spans="1:14" ht="12.75">
      <c r="A35" s="46" t="str">
        <f>JanActuals!$B49</f>
        <v>Medical/Insurance</v>
      </c>
      <c r="B35" s="46">
        <f>JanActuals!$C49</f>
        <v>0</v>
      </c>
      <c r="C35" s="46">
        <f>FebActuals!$C49</f>
        <v>0</v>
      </c>
      <c r="D35" s="46">
        <f>MarActuals!$C49</f>
        <v>0</v>
      </c>
      <c r="E35" s="46">
        <f>AprActuals!$C49</f>
        <v>0</v>
      </c>
      <c r="F35" s="46">
        <f>MayActuals!$C49</f>
        <v>0</v>
      </c>
      <c r="G35" s="46">
        <f>JunActuals!$C49</f>
        <v>0</v>
      </c>
      <c r="H35" s="46">
        <f>JulActuals!$C49</f>
        <v>0</v>
      </c>
      <c r="I35" s="46">
        <f>AugActuals!$C49</f>
        <v>0</v>
      </c>
      <c r="J35" s="46">
        <f>SepActuals!$C49</f>
        <v>0</v>
      </c>
      <c r="K35" s="46">
        <f>OctActuals!$C49</f>
        <v>0</v>
      </c>
      <c r="L35" s="46">
        <f>NovActuals!$C49</f>
        <v>0</v>
      </c>
      <c r="M35" s="46">
        <f>DecActuals!$C49</f>
        <v>0</v>
      </c>
      <c r="N35" s="66">
        <f t="shared" si="4"/>
        <v>0</v>
      </c>
    </row>
    <row r="36" spans="1:14" ht="12.75">
      <c r="A36" s="46" t="str">
        <f>JanActuals!$B50</f>
        <v>House/Utilities</v>
      </c>
      <c r="B36" s="46">
        <f>JanActuals!$C50</f>
        <v>0</v>
      </c>
      <c r="C36" s="46">
        <f>FebActuals!$C50</f>
        <v>0</v>
      </c>
      <c r="D36" s="46">
        <f>MarActuals!$C50</f>
        <v>0</v>
      </c>
      <c r="E36" s="46">
        <f>AprActuals!$C50</f>
        <v>0</v>
      </c>
      <c r="F36" s="46">
        <f>MayActuals!$C50</f>
        <v>0</v>
      </c>
      <c r="G36" s="46">
        <f>JunActuals!$C50</f>
        <v>0</v>
      </c>
      <c r="H36" s="46">
        <f>JulActuals!$C50</f>
        <v>0</v>
      </c>
      <c r="I36" s="46">
        <f>AugActuals!$C50</f>
        <v>0</v>
      </c>
      <c r="J36" s="46">
        <f>SepActuals!$C50</f>
        <v>0</v>
      </c>
      <c r="K36" s="46">
        <f>OctActuals!$C50</f>
        <v>0</v>
      </c>
      <c r="L36" s="46">
        <f>NovActuals!$C50</f>
        <v>0</v>
      </c>
      <c r="M36" s="46">
        <f>DecActuals!$C50</f>
        <v>0</v>
      </c>
      <c r="N36" s="66">
        <f t="shared" si="4"/>
        <v>0</v>
      </c>
    </row>
    <row r="37" spans="1:14" ht="12.75">
      <c r="A37" s="46" t="str">
        <f>JanActuals!$B51</f>
        <v>Grooming/Toiletries</v>
      </c>
      <c r="B37" s="46">
        <f>JanActuals!$C51</f>
        <v>0</v>
      </c>
      <c r="C37" s="46">
        <f>FebActuals!$C51</f>
        <v>0</v>
      </c>
      <c r="D37" s="46">
        <f>MarActuals!$C51</f>
        <v>0</v>
      </c>
      <c r="E37" s="46">
        <f>AprActuals!$C51</f>
        <v>0</v>
      </c>
      <c r="F37" s="46">
        <f>MayActuals!$C51</f>
        <v>0</v>
      </c>
      <c r="G37" s="46">
        <f>JunActuals!$C51</f>
        <v>0</v>
      </c>
      <c r="H37" s="46">
        <f>JulActuals!$C51</f>
        <v>0</v>
      </c>
      <c r="I37" s="46">
        <f>AugActuals!$C51</f>
        <v>0</v>
      </c>
      <c r="J37" s="46">
        <f>SepActuals!$C51</f>
        <v>0</v>
      </c>
      <c r="K37" s="46">
        <f>OctActuals!$C51</f>
        <v>0</v>
      </c>
      <c r="L37" s="46">
        <f>NovActuals!$C51</f>
        <v>0</v>
      </c>
      <c r="M37" s="46">
        <f>DecActuals!$C51</f>
        <v>0</v>
      </c>
      <c r="N37" s="66">
        <f t="shared" si="4"/>
        <v>0</v>
      </c>
    </row>
    <row r="38" spans="1:14" ht="12.75">
      <c r="A38" s="46" t="str">
        <f>JanActuals!$B52</f>
        <v>Pets</v>
      </c>
      <c r="B38" s="46">
        <f>JanActuals!$C52</f>
        <v>0</v>
      </c>
      <c r="C38" s="46">
        <f>FebActuals!$C52</f>
        <v>0</v>
      </c>
      <c r="D38" s="46">
        <f>MarActuals!$C52</f>
        <v>0</v>
      </c>
      <c r="E38" s="46">
        <f>AprActuals!$C52</f>
        <v>0</v>
      </c>
      <c r="F38" s="46">
        <f>MayActuals!$C52</f>
        <v>0</v>
      </c>
      <c r="G38" s="46">
        <f>JunActuals!$C52</f>
        <v>0</v>
      </c>
      <c r="H38" s="46">
        <f>JulActuals!$C52</f>
        <v>0</v>
      </c>
      <c r="I38" s="46">
        <f>AugActuals!$C52</f>
        <v>0</v>
      </c>
      <c r="J38" s="46">
        <f>SepActuals!$C52</f>
        <v>0</v>
      </c>
      <c r="K38" s="46">
        <f>OctActuals!$C52</f>
        <v>0</v>
      </c>
      <c r="L38" s="46">
        <f>NovActuals!$C52</f>
        <v>0</v>
      </c>
      <c r="M38" s="46">
        <f>DecActuals!$C52</f>
        <v>0</v>
      </c>
      <c r="N38" s="66">
        <f t="shared" si="4"/>
        <v>0</v>
      </c>
    </row>
    <row r="39" spans="1:14" ht="12.75">
      <c r="A39" s="46" t="str">
        <f>JanActuals!$B53</f>
        <v>Vehicles</v>
      </c>
      <c r="B39" s="46">
        <f>JanActuals!$C53</f>
        <v>0</v>
      </c>
      <c r="C39" s="46">
        <f>FebActuals!$C53</f>
        <v>0</v>
      </c>
      <c r="D39" s="46">
        <f>MarActuals!$C53</f>
        <v>0</v>
      </c>
      <c r="E39" s="46">
        <f>AprActuals!$C53</f>
        <v>0</v>
      </c>
      <c r="F39" s="46">
        <f>MayActuals!$C53</f>
        <v>0</v>
      </c>
      <c r="G39" s="46">
        <f>JunActuals!$C53</f>
        <v>0</v>
      </c>
      <c r="H39" s="46">
        <f>JulActuals!$C53</f>
        <v>0</v>
      </c>
      <c r="I39" s="46">
        <f>AugActuals!$C53</f>
        <v>0</v>
      </c>
      <c r="J39" s="46">
        <f>SepActuals!$C53</f>
        <v>0</v>
      </c>
      <c r="K39" s="46">
        <f>OctActuals!$C53</f>
        <v>0</v>
      </c>
      <c r="L39" s="46">
        <f>NovActuals!$C53</f>
        <v>0</v>
      </c>
      <c r="M39" s="46">
        <f>DecActuals!$C53</f>
        <v>0</v>
      </c>
      <c r="N39" s="66">
        <f t="shared" si="4"/>
        <v>0</v>
      </c>
    </row>
    <row r="40" spans="1:14" ht="12.75">
      <c r="A40" s="46" t="str">
        <f>JanActuals!$B54</f>
        <v>Subscriptions/Books</v>
      </c>
      <c r="B40" s="46">
        <f>JanActuals!$C54</f>
        <v>0</v>
      </c>
      <c r="C40" s="46">
        <f>FebActuals!$C54</f>
        <v>0</v>
      </c>
      <c r="D40" s="46">
        <f>MarActuals!$C54</f>
        <v>0</v>
      </c>
      <c r="E40" s="46">
        <f>AprActuals!$C54</f>
        <v>0</v>
      </c>
      <c r="F40" s="46">
        <f>MayActuals!$C54</f>
        <v>0</v>
      </c>
      <c r="G40" s="46">
        <f>JunActuals!$C54</f>
        <v>0</v>
      </c>
      <c r="H40" s="46">
        <f>JulActuals!$C54</f>
        <v>0</v>
      </c>
      <c r="I40" s="46">
        <f>AugActuals!$C54</f>
        <v>0</v>
      </c>
      <c r="J40" s="46">
        <f>SepActuals!$C54</f>
        <v>0</v>
      </c>
      <c r="K40" s="46">
        <f>OctActuals!$C54</f>
        <v>0</v>
      </c>
      <c r="L40" s="46">
        <f>NovActuals!$C54</f>
        <v>0</v>
      </c>
      <c r="M40" s="46">
        <f>DecActuals!$C54</f>
        <v>0</v>
      </c>
      <c r="N40" s="66">
        <f t="shared" si="4"/>
        <v>0</v>
      </c>
    </row>
    <row r="41" spans="1:14" ht="12.75">
      <c r="A41" s="46" t="str">
        <f>JanActuals!$B55</f>
        <v>Entertainment/School</v>
      </c>
      <c r="B41" s="46">
        <f>JanActuals!$C55</f>
        <v>0</v>
      </c>
      <c r="C41" s="46">
        <f>FebActuals!$C55</f>
        <v>0</v>
      </c>
      <c r="D41" s="46">
        <f>MarActuals!$C55</f>
        <v>0</v>
      </c>
      <c r="E41" s="46">
        <f>AprActuals!$C55</f>
        <v>0</v>
      </c>
      <c r="F41" s="46">
        <f>MayActuals!$C55</f>
        <v>0</v>
      </c>
      <c r="G41" s="46">
        <f>JunActuals!$C55</f>
        <v>0</v>
      </c>
      <c r="H41" s="46">
        <f>JulActuals!$C55</f>
        <v>0</v>
      </c>
      <c r="I41" s="46">
        <f>AugActuals!$C55</f>
        <v>0</v>
      </c>
      <c r="J41" s="46">
        <f>SepActuals!$C55</f>
        <v>0</v>
      </c>
      <c r="K41" s="46">
        <f>OctActuals!$C55</f>
        <v>0</v>
      </c>
      <c r="L41" s="46">
        <f>NovActuals!$C55</f>
        <v>0</v>
      </c>
      <c r="M41" s="46">
        <f>DecActuals!$C55</f>
        <v>0</v>
      </c>
      <c r="N41" s="66">
        <f t="shared" si="4"/>
        <v>0</v>
      </c>
    </row>
    <row r="42" spans="1:14" ht="15">
      <c r="A42" s="46" t="str">
        <f>JanActuals!$B56</f>
        <v>Clothes/Misc.</v>
      </c>
      <c r="B42" s="65">
        <f>JanActuals!$C56</f>
        <v>0</v>
      </c>
      <c r="C42" s="65">
        <f>FebActuals!$C56</f>
        <v>0</v>
      </c>
      <c r="D42" s="65">
        <f>MarActuals!$C56</f>
        <v>0</v>
      </c>
      <c r="E42" s="65">
        <f>AprActuals!$C56</f>
        <v>0</v>
      </c>
      <c r="F42" s="65">
        <f>MayActuals!$C56</f>
        <v>0</v>
      </c>
      <c r="G42" s="65">
        <f>JunActuals!$C56</f>
        <v>0</v>
      </c>
      <c r="H42" s="65">
        <f>JulActuals!$C56</f>
        <v>0</v>
      </c>
      <c r="I42" s="65">
        <f>AugActuals!$C56</f>
        <v>0</v>
      </c>
      <c r="J42" s="65">
        <f>SepActuals!$C56</f>
        <v>0</v>
      </c>
      <c r="K42" s="65">
        <f>OctActuals!$C56</f>
        <v>0</v>
      </c>
      <c r="L42" s="65">
        <f>NovActuals!$C56</f>
        <v>0</v>
      </c>
      <c r="M42" s="65">
        <f>DecActuals!$C56</f>
        <v>0</v>
      </c>
      <c r="N42" s="70">
        <f t="shared" si="4"/>
        <v>0</v>
      </c>
    </row>
    <row r="43" spans="1:14" ht="12.75">
      <c r="A43" t="s">
        <v>79</v>
      </c>
      <c r="B43" s="46">
        <f aca="true" t="shared" si="5" ref="B43:N43">SUM(B31:B42)</f>
        <v>0</v>
      </c>
      <c r="C43" s="46">
        <f t="shared" si="5"/>
        <v>0</v>
      </c>
      <c r="D43" s="46">
        <f t="shared" si="5"/>
        <v>0</v>
      </c>
      <c r="E43" s="46">
        <f t="shared" si="5"/>
        <v>0</v>
      </c>
      <c r="F43" s="46">
        <f t="shared" si="5"/>
        <v>0</v>
      </c>
      <c r="G43" s="46">
        <f t="shared" si="5"/>
        <v>0</v>
      </c>
      <c r="H43" s="46">
        <f t="shared" si="5"/>
        <v>0</v>
      </c>
      <c r="I43" s="46">
        <f t="shared" si="5"/>
        <v>0</v>
      </c>
      <c r="J43" s="46">
        <f t="shared" si="5"/>
        <v>0</v>
      </c>
      <c r="K43" s="46">
        <f t="shared" si="5"/>
        <v>0</v>
      </c>
      <c r="L43" s="46">
        <f t="shared" si="5"/>
        <v>0</v>
      </c>
      <c r="M43" s="46">
        <f t="shared" si="5"/>
        <v>0</v>
      </c>
      <c r="N43" s="46">
        <f t="shared" si="5"/>
        <v>0</v>
      </c>
    </row>
    <row r="44" spans="2:14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6" spans="1:14" ht="12.75">
      <c r="A46" t="s">
        <v>80</v>
      </c>
      <c r="B46" s="46">
        <f aca="true" t="shared" si="6" ref="B46:N46">B28+B43</f>
        <v>0</v>
      </c>
      <c r="C46" s="46">
        <f t="shared" si="6"/>
        <v>0</v>
      </c>
      <c r="D46" s="46">
        <f t="shared" si="6"/>
        <v>0</v>
      </c>
      <c r="E46" s="46">
        <f t="shared" si="6"/>
        <v>0</v>
      </c>
      <c r="F46" s="46">
        <f t="shared" si="6"/>
        <v>0</v>
      </c>
      <c r="G46" s="46">
        <f t="shared" si="6"/>
        <v>0</v>
      </c>
      <c r="H46" s="46">
        <f t="shared" si="6"/>
        <v>0</v>
      </c>
      <c r="I46" s="46">
        <f t="shared" si="6"/>
        <v>0</v>
      </c>
      <c r="J46" s="46">
        <f t="shared" si="6"/>
        <v>0</v>
      </c>
      <c r="K46" s="46">
        <f t="shared" si="6"/>
        <v>0</v>
      </c>
      <c r="L46" s="46">
        <f t="shared" si="6"/>
        <v>0</v>
      </c>
      <c r="M46" s="46">
        <f t="shared" si="6"/>
        <v>0</v>
      </c>
      <c r="N46" s="46">
        <f t="shared" si="6"/>
        <v>0</v>
      </c>
    </row>
    <row r="48" spans="1:14" ht="12.75">
      <c r="A48" t="s">
        <v>81</v>
      </c>
      <c r="B48" s="46">
        <f>B46</f>
        <v>0</v>
      </c>
      <c r="C48" s="46">
        <f aca="true" t="shared" si="7" ref="C48:M48">B48+C46</f>
        <v>0</v>
      </c>
      <c r="D48" s="46">
        <f t="shared" si="7"/>
        <v>0</v>
      </c>
      <c r="E48" s="46">
        <f t="shared" si="7"/>
        <v>0</v>
      </c>
      <c r="F48" s="46">
        <f t="shared" si="7"/>
        <v>0</v>
      </c>
      <c r="G48" s="46">
        <f t="shared" si="7"/>
        <v>0</v>
      </c>
      <c r="H48" s="46">
        <f t="shared" si="7"/>
        <v>0</v>
      </c>
      <c r="I48" s="46">
        <f t="shared" si="7"/>
        <v>0</v>
      </c>
      <c r="J48" s="46">
        <f t="shared" si="7"/>
        <v>0</v>
      </c>
      <c r="K48" s="46">
        <f t="shared" si="7"/>
        <v>0</v>
      </c>
      <c r="L48" s="46">
        <f t="shared" si="7"/>
        <v>0</v>
      </c>
      <c r="M48" s="46">
        <f t="shared" si="7"/>
        <v>0</v>
      </c>
      <c r="N48" s="46">
        <f>N5+N46</f>
        <v>0</v>
      </c>
    </row>
    <row r="50" spans="1:13" ht="12.75">
      <c r="A50" t="s">
        <v>85</v>
      </c>
      <c r="B50" s="46">
        <f>B5+B48</f>
        <v>0</v>
      </c>
      <c r="C50" s="46">
        <f>B50+C46</f>
        <v>0</v>
      </c>
      <c r="D50" s="46">
        <f aca="true" t="shared" si="8" ref="D50:M50">C50+D46</f>
        <v>0</v>
      </c>
      <c r="E50" s="46">
        <f t="shared" si="8"/>
        <v>0</v>
      </c>
      <c r="F50" s="46">
        <f t="shared" si="8"/>
        <v>0</v>
      </c>
      <c r="G50" s="46">
        <f t="shared" si="8"/>
        <v>0</v>
      </c>
      <c r="H50" s="46">
        <f t="shared" si="8"/>
        <v>0</v>
      </c>
      <c r="I50" s="46">
        <f t="shared" si="8"/>
        <v>0</v>
      </c>
      <c r="J50" s="46">
        <f t="shared" si="8"/>
        <v>0</v>
      </c>
      <c r="K50" s="46">
        <f t="shared" si="8"/>
        <v>0</v>
      </c>
      <c r="L50" s="46">
        <f t="shared" si="8"/>
        <v>0</v>
      </c>
      <c r="M50" s="46">
        <f t="shared" si="8"/>
        <v>0</v>
      </c>
    </row>
    <row r="53" spans="1:14" ht="12.75">
      <c r="A53" t="s">
        <v>4</v>
      </c>
      <c r="B53" s="13">
        <f>JanActuals!$U5+JanActuals!$U6</f>
        <v>0</v>
      </c>
      <c r="C53" s="13">
        <f>FebActuals!$U5+FebActuals!$U6</f>
        <v>0</v>
      </c>
      <c r="D53" s="13">
        <f>MarActuals!$U5+MarActuals!$U6</f>
        <v>0</v>
      </c>
      <c r="E53" s="13">
        <f>AprActuals!$U5+AprActuals!$U6</f>
        <v>0</v>
      </c>
      <c r="F53" s="13">
        <f>MayActuals!$U5+MayActuals!$U6</f>
        <v>0</v>
      </c>
      <c r="G53" s="13">
        <f>JunActuals!$U5+JunActuals!$U6</f>
        <v>0</v>
      </c>
      <c r="H53" s="13">
        <f>JulActuals!$U5+JulActuals!$U6</f>
        <v>0</v>
      </c>
      <c r="I53" s="13">
        <f>AugActuals!$U5+AugActuals!$U6</f>
        <v>0</v>
      </c>
      <c r="J53" s="13">
        <f>SepActuals!$U5+SepActuals!$U6</f>
        <v>0</v>
      </c>
      <c r="K53" s="13">
        <f>OctActuals!$U5+OctActuals!$U6</f>
        <v>0</v>
      </c>
      <c r="L53" s="13">
        <f>NovActuals!$U5+NovActuals!$U6</f>
        <v>0</v>
      </c>
      <c r="M53" s="13">
        <f>DecActuals!$U5+DecActuals!$U6</f>
        <v>0</v>
      </c>
      <c r="N53" s="13">
        <f>SUM(B53:M53)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140625" defaultRowHeight="12.75"/>
  <sheetData>
    <row r="1" ht="12.75">
      <c r="A1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B1">
      <selection activeCell="E4" sqref="E4"/>
    </sheetView>
  </sheetViews>
  <sheetFormatPr defaultColWidth="9.140625" defaultRowHeight="12.75"/>
  <cols>
    <col min="1" max="1" width="1.7109375" style="0" customWidth="1"/>
    <col min="2" max="2" width="25.140625" style="0" bestFit="1" customWidth="1"/>
    <col min="3" max="3" width="10.8515625" style="0" bestFit="1" customWidth="1"/>
    <col min="4" max="4" width="3.7109375" style="0" customWidth="1"/>
    <col min="6" max="6" width="10.28125" style="0" bestFit="1" customWidth="1"/>
    <col min="7" max="7" width="3.7109375" style="0" customWidth="1"/>
    <col min="8" max="8" width="12.57421875" style="0" bestFit="1" customWidth="1"/>
    <col min="10" max="10" width="3.7109375" style="0" customWidth="1"/>
    <col min="11" max="11" width="12.421875" style="0" customWidth="1"/>
    <col min="12" max="12" width="10.8515625" style="0" bestFit="1" customWidth="1"/>
    <col min="13" max="13" width="3.7109375" style="0" customWidth="1"/>
    <col min="14" max="14" width="12.7109375" style="0" customWidth="1"/>
    <col min="16" max="16" width="3.7109375" style="0" customWidth="1"/>
    <col min="17" max="17" width="15.00390625" style="0" customWidth="1"/>
    <col min="18" max="18" width="10.28125" style="0" bestFit="1" customWidth="1"/>
    <col min="19" max="19" width="3.7109375" style="0" customWidth="1"/>
    <col min="20" max="20" width="16.8515625" style="0" bestFit="1" customWidth="1"/>
  </cols>
  <sheetData>
    <row r="1" spans="2:21" ht="18">
      <c r="B1" s="77" t="s">
        <v>88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2:21" ht="18">
      <c r="B2" s="77">
        <f>Comments!$B$1</f>
        <v>2015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ht="12.75">
      <c r="B3">
        <f>Comments!$B$2</f>
      </c>
    </row>
    <row r="4" spans="2:22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  <c r="V4" s="22" t="s">
        <v>50</v>
      </c>
    </row>
    <row r="5" spans="2:22" ht="12.75">
      <c r="B5" s="71" t="s">
        <v>57</v>
      </c>
      <c r="C5" s="72"/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  <c r="V5" s="11"/>
    </row>
    <row r="6" spans="2:22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  <c r="V6" s="17"/>
    </row>
    <row r="7" spans="2:22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  <c r="V7" s="17"/>
    </row>
    <row r="8" spans="2:22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  <c r="V8" s="17"/>
    </row>
    <row r="9" spans="2:22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  <c r="V9" s="17"/>
    </row>
    <row r="10" spans="2:22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  <c r="V10" s="17"/>
    </row>
    <row r="11" spans="2:22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  <c r="V11" s="17"/>
    </row>
    <row r="12" spans="2:22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  <c r="V12" s="17"/>
    </row>
    <row r="13" spans="2:22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  <c r="V13" s="17"/>
    </row>
    <row r="14" spans="2:22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  <c r="V14" s="17"/>
    </row>
    <row r="15" spans="2:22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  <c r="V15" s="17"/>
    </row>
    <row r="16" spans="2:22" ht="12.75">
      <c r="B16" s="144">
        <f>'Budget Template'!B18</f>
        <v>0</v>
      </c>
      <c r="C16" s="6"/>
      <c r="D16" s="25"/>
      <c r="E16" s="5"/>
      <c r="F16" s="6"/>
      <c r="G16" s="25"/>
      <c r="H16" s="5"/>
      <c r="I16" s="6"/>
      <c r="J16" s="25"/>
      <c r="K16" s="5"/>
      <c r="L16" s="6"/>
      <c r="N16" s="5"/>
      <c r="O16" s="6"/>
      <c r="Q16" s="5"/>
      <c r="R16" s="6"/>
      <c r="T16" s="5"/>
      <c r="U16" s="6"/>
      <c r="V16" s="17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JanActuals!C17</f>
        <v>0</v>
      </c>
      <c r="D18" s="18"/>
      <c r="E18" s="40" t="s">
        <v>44</v>
      </c>
      <c r="F18" s="41">
        <f>JanActuals!F17</f>
        <v>0</v>
      </c>
      <c r="G18" s="18"/>
      <c r="H18" s="40" t="s">
        <v>44</v>
      </c>
      <c r="I18" s="41">
        <f>JanActuals!I17</f>
        <v>0</v>
      </c>
      <c r="J18" s="18"/>
      <c r="K18" s="40" t="s">
        <v>44</v>
      </c>
      <c r="L18" s="41">
        <f>JanActuals!L17</f>
        <v>0</v>
      </c>
      <c r="N18" s="40" t="s">
        <v>44</v>
      </c>
      <c r="O18" s="41">
        <f>JanActuals!O17</f>
        <v>0</v>
      </c>
      <c r="Q18" s="40" t="s">
        <v>44</v>
      </c>
      <c r="R18" s="41">
        <f>JanActuals!R17</f>
        <v>0</v>
      </c>
      <c r="T18" s="40" t="s">
        <v>44</v>
      </c>
      <c r="U18" s="41">
        <f>JanActuals!U17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22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  <c r="V20" s="11"/>
    </row>
    <row r="21" spans="2:22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  <c r="V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32"/>
      <c r="G23" s="11"/>
      <c r="H23" s="27"/>
      <c r="I23" s="32"/>
      <c r="K23" s="27"/>
      <c r="L23" s="32"/>
      <c r="N23" s="27"/>
      <c r="O23" s="32"/>
      <c r="Q23" s="27"/>
      <c r="R23" s="32"/>
      <c r="T23" s="27"/>
      <c r="U23" s="32"/>
    </row>
    <row r="24" spans="2:21" ht="12.75">
      <c r="B24" s="139" t="str">
        <f>'Budget Template'!B26</f>
        <v>FICA-MD HI</v>
      </c>
      <c r="C24" s="97"/>
      <c r="D24" s="17"/>
      <c r="E24" s="27"/>
      <c r="F24" s="29"/>
      <c r="G24" s="17"/>
      <c r="H24" s="27"/>
      <c r="I24" s="29"/>
      <c r="K24" s="27"/>
      <c r="L24" s="29"/>
      <c r="N24" s="27"/>
      <c r="O24" s="29"/>
      <c r="Q24" s="27"/>
      <c r="R24" s="29"/>
      <c r="T24" s="27"/>
      <c r="U24" s="29"/>
    </row>
    <row r="25" spans="2:21" ht="12" customHeight="1">
      <c r="B25" s="139" t="str">
        <f>'Budget Template'!B27</f>
        <v>FED W/H</v>
      </c>
      <c r="C25" s="97"/>
      <c r="D25" s="17"/>
      <c r="E25" s="27"/>
      <c r="F25" s="29"/>
      <c r="G25" s="17"/>
      <c r="H25" s="27"/>
      <c r="I25" s="29"/>
      <c r="K25" s="27"/>
      <c r="L25" s="29"/>
      <c r="N25" s="27"/>
      <c r="O25" s="29"/>
      <c r="Q25" s="27"/>
      <c r="R25" s="29"/>
      <c r="T25" s="27"/>
      <c r="U25" s="29"/>
    </row>
    <row r="26" spans="2:21" ht="12" customHeight="1">
      <c r="B26" s="139" t="str">
        <f>'Budget Template'!B28</f>
        <v>State W/H</v>
      </c>
      <c r="C26" s="97"/>
      <c r="D26" s="17"/>
      <c r="E26" s="27"/>
      <c r="F26" s="29"/>
      <c r="G26" s="17"/>
      <c r="H26" s="27"/>
      <c r="I26" s="29"/>
      <c r="K26" s="27"/>
      <c r="L26" s="29"/>
      <c r="N26" s="27"/>
      <c r="O26" s="29"/>
      <c r="Q26" s="27"/>
      <c r="R26" s="29"/>
      <c r="T26" s="27"/>
      <c r="U26" s="29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42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42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JanActuals!C37</f>
        <v>0</v>
      </c>
      <c r="D38" s="11"/>
      <c r="E38" s="40" t="s">
        <v>44</v>
      </c>
      <c r="F38" s="41">
        <f>JanActuals!F37</f>
        <v>0</v>
      </c>
      <c r="G38" s="11"/>
      <c r="H38" s="40" t="s">
        <v>44</v>
      </c>
      <c r="I38" s="41">
        <f>JanActuals!I37</f>
        <v>0</v>
      </c>
      <c r="K38" s="40" t="s">
        <v>44</v>
      </c>
      <c r="L38" s="41">
        <f>JanActuals!L37</f>
        <v>0</v>
      </c>
      <c r="N38" s="40" t="s">
        <v>44</v>
      </c>
      <c r="O38" s="41">
        <f>JanActuals!O37</f>
        <v>0</v>
      </c>
      <c r="Q38" s="40" t="s">
        <v>44</v>
      </c>
      <c r="R38" s="41">
        <f>JanActuals!R37</f>
        <v>0</v>
      </c>
      <c r="T38" s="40" t="s">
        <v>44</v>
      </c>
      <c r="U38" s="41">
        <f>JanActuals!U37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6" ht="12.75">
      <c r="B43" s="33" t="str">
        <f>B4</f>
        <v>Gross Income</v>
      </c>
      <c r="C43" s="34">
        <f>C17</f>
        <v>0</v>
      </c>
      <c r="D43" s="7"/>
      <c r="E43" s="61"/>
      <c r="F43" s="61"/>
    </row>
    <row r="44" spans="2:6" ht="12.75">
      <c r="B44" s="33" t="str">
        <f>B22</f>
        <v>Taxes</v>
      </c>
      <c r="C44" s="35">
        <f>-C37</f>
        <v>0</v>
      </c>
      <c r="D44" s="7"/>
      <c r="E44" s="61"/>
      <c r="F44" s="61"/>
    </row>
    <row r="45" spans="2:6" ht="12.75">
      <c r="B45" s="1" t="str">
        <f>E4</f>
        <v>Savings</v>
      </c>
      <c r="C45" s="36">
        <f>-F17</f>
        <v>0</v>
      </c>
      <c r="D45" s="13"/>
      <c r="E45" s="61"/>
      <c r="F45" s="61"/>
    </row>
    <row r="46" spans="2:6" ht="12.75">
      <c r="B46" s="1" t="str">
        <f>H4</f>
        <v>Donations</v>
      </c>
      <c r="C46" s="3">
        <f>-I17</f>
        <v>0</v>
      </c>
      <c r="D46" s="14"/>
      <c r="E46" s="61"/>
      <c r="F46" s="61"/>
    </row>
    <row r="47" spans="2:6" ht="12.75">
      <c r="B47" s="1" t="str">
        <f>K4</f>
        <v>Food</v>
      </c>
      <c r="C47" s="3">
        <f>-L17</f>
        <v>0</v>
      </c>
      <c r="D47" s="14"/>
      <c r="E47" s="61"/>
      <c r="F47" s="61"/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8" spans="3:4" ht="12.75">
      <c r="C58" s="14"/>
      <c r="D58" s="14"/>
    </row>
    <row r="59" spans="2:4" ht="12.75">
      <c r="B59" s="73" t="s">
        <v>57</v>
      </c>
      <c r="C59" s="74">
        <f>C5</f>
        <v>0</v>
      </c>
      <c r="D59" s="14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1" right="0" top="0" bottom="0" header="0.5" footer="0.5"/>
  <pageSetup fitToHeight="1" fitToWidth="1" horizontalDpi="600" verticalDpi="600" orientation="landscape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9.7109375" style="0" bestFit="1" customWidth="1"/>
    <col min="6" max="6" width="10.28125" style="0" customWidth="1"/>
    <col min="7" max="7" width="3.7109375" style="0" customWidth="1"/>
    <col min="8" max="8" width="13.7109375" style="0" bestFit="1" customWidth="1"/>
    <col min="10" max="10" width="3.7109375" style="0" customWidth="1"/>
    <col min="11" max="11" width="12.421875" style="0" customWidth="1"/>
    <col min="12" max="12" width="10.8515625" style="0" customWidth="1"/>
    <col min="13" max="13" width="3.7109375" style="0" customWidth="1"/>
    <col min="14" max="14" width="15.140625" style="0" bestFit="1" customWidth="1"/>
    <col min="16" max="16" width="3.7109375" style="0" customWidth="1"/>
    <col min="17" max="17" width="17.421875" style="0" customWidth="1"/>
    <col min="18" max="18" width="9.28125" style="0" bestFit="1" customWidth="1"/>
    <col min="19" max="19" width="3.7109375" style="0" customWidth="1"/>
    <col min="20" max="20" width="13.28125" style="0" bestFit="1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89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3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  <c r="W4" s="46"/>
    </row>
    <row r="5" spans="2:21" ht="12.75">
      <c r="B5" s="71" t="s">
        <v>56</v>
      </c>
      <c r="C5" s="72"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41"/>
      <c r="G11" s="47"/>
      <c r="H11" s="40"/>
      <c r="I11" s="41"/>
      <c r="J11" s="47"/>
      <c r="K11" s="40"/>
      <c r="L11" s="41"/>
      <c r="M11" s="51"/>
      <c r="N11" s="40"/>
      <c r="O11" s="41"/>
      <c r="P11" s="51"/>
      <c r="Q11" s="40"/>
      <c r="R11" s="41"/>
      <c r="S11" s="51"/>
      <c r="T11" s="40"/>
      <c r="U11" s="41"/>
    </row>
    <row r="12" spans="2:21" ht="12.75">
      <c r="B12" s="145">
        <f>'Budget Template'!B14</f>
        <v>0</v>
      </c>
      <c r="C12" s="100"/>
      <c r="D12" s="16"/>
      <c r="E12" s="27"/>
      <c r="F12" s="41"/>
      <c r="G12" s="47"/>
      <c r="H12" s="40"/>
      <c r="I12" s="41"/>
      <c r="J12" s="47"/>
      <c r="K12" s="40"/>
      <c r="L12" s="41"/>
      <c r="M12" s="51"/>
      <c r="N12" s="40"/>
      <c r="O12" s="41"/>
      <c r="P12" s="51"/>
      <c r="Q12" s="40"/>
      <c r="R12" s="41"/>
      <c r="S12" s="51"/>
      <c r="T12" s="40"/>
      <c r="U12" s="41"/>
    </row>
    <row r="13" spans="2:21" ht="12.75">
      <c r="B13" s="145">
        <f>'Budget Template'!B15</f>
        <v>0</v>
      </c>
      <c r="C13" s="100"/>
      <c r="D13" s="16"/>
      <c r="E13" s="27"/>
      <c r="F13" s="41"/>
      <c r="G13" s="47"/>
      <c r="H13" s="40"/>
      <c r="I13" s="41"/>
      <c r="J13" s="47"/>
      <c r="K13" s="40"/>
      <c r="L13" s="41"/>
      <c r="M13" s="51"/>
      <c r="N13" s="40"/>
      <c r="O13" s="41"/>
      <c r="P13" s="51"/>
      <c r="Q13" s="40"/>
      <c r="R13" s="41"/>
      <c r="S13" s="51"/>
      <c r="T13" s="40"/>
      <c r="U13" s="41"/>
    </row>
    <row r="14" spans="2:21" ht="12.75">
      <c r="B14" s="144">
        <f>'Budget Template'!B16</f>
        <v>0</v>
      </c>
      <c r="C14" s="29"/>
      <c r="D14" s="16"/>
      <c r="E14" s="27"/>
      <c r="F14" s="41"/>
      <c r="G14" s="47"/>
      <c r="H14" s="40"/>
      <c r="I14" s="41"/>
      <c r="J14" s="47"/>
      <c r="K14" s="40"/>
      <c r="L14" s="41"/>
      <c r="M14" s="51"/>
      <c r="N14" s="40"/>
      <c r="O14" s="41"/>
      <c r="P14" s="51"/>
      <c r="Q14" s="40"/>
      <c r="R14" s="41"/>
      <c r="S14" s="51"/>
      <c r="T14" s="40"/>
      <c r="U14" s="41"/>
    </row>
    <row r="15" spans="2:21" ht="12.75">
      <c r="B15" s="144">
        <f>'Budget Template'!B17</f>
        <v>0</v>
      </c>
      <c r="C15" s="29"/>
      <c r="D15" s="16"/>
      <c r="E15" s="27"/>
      <c r="F15" s="41"/>
      <c r="G15" s="47"/>
      <c r="H15" s="40"/>
      <c r="I15" s="41"/>
      <c r="J15" s="47"/>
      <c r="K15" s="40"/>
      <c r="L15" s="41"/>
      <c r="M15" s="51"/>
      <c r="N15" s="40"/>
      <c r="O15" s="41"/>
      <c r="P15" s="51"/>
      <c r="Q15" s="40"/>
      <c r="R15" s="41"/>
      <c r="S15" s="51"/>
      <c r="T15" s="40"/>
      <c r="U15" s="41"/>
    </row>
    <row r="16" spans="2:21" ht="12.75">
      <c r="B16" s="144">
        <f>'Budget Template'!B18</f>
        <v>0</v>
      </c>
      <c r="C16" s="6"/>
      <c r="D16" s="25"/>
      <c r="E16" s="45"/>
      <c r="F16" s="52"/>
      <c r="G16" s="53"/>
      <c r="H16" s="54"/>
      <c r="I16" s="52"/>
      <c r="J16" s="53"/>
      <c r="K16" s="54"/>
      <c r="L16" s="52"/>
      <c r="M16" s="51"/>
      <c r="N16" s="55"/>
      <c r="O16" s="52"/>
      <c r="P16" s="51"/>
      <c r="Q16" s="54"/>
      <c r="R16" s="52"/>
      <c r="S16" s="51"/>
      <c r="T16" s="55"/>
      <c r="U16" s="52"/>
    </row>
    <row r="17" spans="2:21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57"/>
      <c r="H17" s="38" t="s">
        <v>44</v>
      </c>
      <c r="I17" s="39">
        <f>SUM(I5:I16)</f>
        <v>0</v>
      </c>
      <c r="J17" s="57"/>
      <c r="K17" s="38" t="s">
        <v>44</v>
      </c>
      <c r="L17" s="39">
        <f>SUM(L5:L16)</f>
        <v>0</v>
      </c>
      <c r="M17" s="51"/>
      <c r="N17" s="38" t="s">
        <v>44</v>
      </c>
      <c r="O17" s="39">
        <f>SUM(O5:O16)</f>
        <v>0</v>
      </c>
      <c r="P17" s="51"/>
      <c r="Q17" s="38" t="s">
        <v>44</v>
      </c>
      <c r="R17" s="39">
        <f>SUM(R5:R16)</f>
        <v>0</v>
      </c>
      <c r="S17" s="51"/>
      <c r="T17" s="38" t="s">
        <v>44</v>
      </c>
      <c r="U17" s="39">
        <f>SUM(U5:U16)</f>
        <v>0</v>
      </c>
    </row>
    <row r="18" spans="2:21" ht="12.75">
      <c r="B18" s="40" t="s">
        <v>43</v>
      </c>
      <c r="C18" s="41">
        <f>JanBudget!C17</f>
        <v>0</v>
      </c>
      <c r="D18" s="18"/>
      <c r="E18" s="40" t="s">
        <v>43</v>
      </c>
      <c r="F18" s="41">
        <f>JanBudget!F17</f>
        <v>0</v>
      </c>
      <c r="G18" s="59"/>
      <c r="H18" s="40" t="s">
        <v>43</v>
      </c>
      <c r="I18" s="41">
        <f>JanBudget!I17</f>
        <v>0</v>
      </c>
      <c r="J18" s="59"/>
      <c r="K18" s="40" t="s">
        <v>43</v>
      </c>
      <c r="L18" s="41">
        <f>JanBudget!L17</f>
        <v>0</v>
      </c>
      <c r="M18" s="51"/>
      <c r="N18" s="40" t="s">
        <v>43</v>
      </c>
      <c r="O18" s="41">
        <f>JanBudget!O17</f>
        <v>0</v>
      </c>
      <c r="P18" s="51"/>
      <c r="Q18" s="40" t="s">
        <v>43</v>
      </c>
      <c r="R18" s="41">
        <f>JanBudget!R17</f>
        <v>0</v>
      </c>
      <c r="S18" s="51"/>
      <c r="T18" s="40" t="s">
        <v>43</v>
      </c>
      <c r="U18" s="41">
        <f>JanBudget!U17</f>
        <v>0</v>
      </c>
    </row>
    <row r="19" spans="2:21" ht="12.75">
      <c r="B19" s="2" t="s">
        <v>55</v>
      </c>
      <c r="C19" s="8">
        <f>C17-C18</f>
        <v>0</v>
      </c>
      <c r="D19" s="16"/>
      <c r="E19" s="2" t="s">
        <v>55</v>
      </c>
      <c r="F19" s="56">
        <f>F18-F17</f>
        <v>0</v>
      </c>
      <c r="G19" s="47"/>
      <c r="H19" s="58" t="s">
        <v>55</v>
      </c>
      <c r="I19" s="56">
        <f>I18-I17</f>
        <v>0</v>
      </c>
      <c r="J19" s="47"/>
      <c r="K19" s="58" t="s">
        <v>55</v>
      </c>
      <c r="L19" s="56">
        <f>L18-L17</f>
        <v>0</v>
      </c>
      <c r="M19" s="51"/>
      <c r="N19" s="58" t="s">
        <v>55</v>
      </c>
      <c r="O19" s="56">
        <f>O18-O17</f>
        <v>0</v>
      </c>
      <c r="P19" s="51"/>
      <c r="Q19" s="58" t="s">
        <v>55</v>
      </c>
      <c r="R19" s="56">
        <f>R18-R17</f>
        <v>0</v>
      </c>
      <c r="S19" s="51"/>
      <c r="T19" s="58" t="s">
        <v>55</v>
      </c>
      <c r="U19" s="56">
        <f>U18-U17</f>
        <v>0</v>
      </c>
    </row>
    <row r="20" spans="2:21" ht="12.75">
      <c r="B20" s="20"/>
      <c r="C20" s="19"/>
      <c r="D20" s="11"/>
      <c r="E20" s="10"/>
      <c r="F20" s="60"/>
      <c r="G20" s="60"/>
      <c r="H20" s="61"/>
      <c r="I20" s="60"/>
      <c r="J20" s="60"/>
      <c r="K20" s="61"/>
      <c r="L20" s="60"/>
      <c r="M20" s="51"/>
      <c r="N20" s="61"/>
      <c r="O20" s="60"/>
      <c r="P20" s="51"/>
      <c r="Q20" s="51"/>
      <c r="R20" s="51"/>
      <c r="S20" s="51"/>
      <c r="T20" s="51"/>
      <c r="U20" s="51"/>
    </row>
    <row r="21" spans="2:21" ht="12.75">
      <c r="B21" s="21"/>
      <c r="C21" s="11"/>
      <c r="D21" s="11"/>
      <c r="E21" s="10"/>
      <c r="F21" s="60"/>
      <c r="G21" s="60"/>
      <c r="H21" s="61"/>
      <c r="I21" s="60"/>
      <c r="J21" s="60"/>
      <c r="K21" s="61"/>
      <c r="L21" s="60"/>
      <c r="M21" s="51"/>
      <c r="N21" s="61"/>
      <c r="O21" s="60"/>
      <c r="P21" s="51"/>
      <c r="Q21" s="51"/>
      <c r="R21" s="51"/>
      <c r="S21" s="51"/>
      <c r="T21" s="51"/>
      <c r="U21" s="5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62" t="s">
        <v>50</v>
      </c>
      <c r="H22" s="30" t="str">
        <f>'Budget Template'!H24</f>
        <v>Pets</v>
      </c>
      <c r="I22" s="31"/>
      <c r="J22" s="51"/>
      <c r="K22" s="30" t="str">
        <f>'Budget Template'!K24</f>
        <v>Vehicles</v>
      </c>
      <c r="L22" s="31"/>
      <c r="M22" s="51"/>
      <c r="N22" s="30" t="str">
        <f>'Budget Template'!N24</f>
        <v>Subscriptions/Books</v>
      </c>
      <c r="O22" s="31"/>
      <c r="P22" s="51"/>
      <c r="Q22" s="30" t="str">
        <f>'Budget Template'!Q24</f>
        <v>Entertainment/School</v>
      </c>
      <c r="R22" s="31"/>
      <c r="S22" s="5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41"/>
      <c r="G27" s="63"/>
      <c r="H27" s="40"/>
      <c r="I27" s="41"/>
      <c r="J27" s="51"/>
      <c r="K27" s="40"/>
      <c r="L27" s="41"/>
      <c r="M27" s="51"/>
      <c r="N27" s="49"/>
      <c r="O27" s="41"/>
      <c r="P27" s="51"/>
      <c r="Q27" s="49"/>
      <c r="R27" s="41"/>
      <c r="S27" s="51"/>
      <c r="T27" s="40"/>
      <c r="U27" s="41"/>
    </row>
    <row r="28" spans="2:21" ht="24.75" customHeight="1">
      <c r="B28" s="140" t="str">
        <f>'Budget Template'!B30</f>
        <v>FICA-MD HI</v>
      </c>
      <c r="C28" s="99"/>
      <c r="D28" s="17"/>
      <c r="E28" s="27"/>
      <c r="F28" s="41"/>
      <c r="G28" s="63"/>
      <c r="H28" s="40"/>
      <c r="I28" s="41"/>
      <c r="J28" s="51"/>
      <c r="K28" s="40"/>
      <c r="L28" s="41"/>
      <c r="M28" s="51"/>
      <c r="N28" s="49"/>
      <c r="O28" s="41"/>
      <c r="P28" s="51"/>
      <c r="Q28" s="49"/>
      <c r="R28" s="41"/>
      <c r="S28" s="51"/>
      <c r="T28" s="40"/>
      <c r="U28" s="41"/>
    </row>
    <row r="29" spans="2:21" ht="25.5" customHeight="1">
      <c r="B29" s="140" t="str">
        <f>'Budget Template'!B31</f>
        <v>FED W/H</v>
      </c>
      <c r="C29" s="99"/>
      <c r="D29" s="17"/>
      <c r="E29" s="27"/>
      <c r="F29" s="41"/>
      <c r="G29" s="63"/>
      <c r="H29" s="40"/>
      <c r="I29" s="41"/>
      <c r="J29" s="51"/>
      <c r="K29" s="40"/>
      <c r="L29" s="41"/>
      <c r="M29" s="51"/>
      <c r="N29" s="49"/>
      <c r="O29" s="41"/>
      <c r="P29" s="51"/>
      <c r="Q29" s="40"/>
      <c r="R29" s="41"/>
      <c r="S29" s="51"/>
      <c r="T29" s="40"/>
      <c r="U29" s="41"/>
    </row>
    <row r="30" spans="2:21" ht="24.75" customHeight="1">
      <c r="B30" s="140" t="str">
        <f>'Budget Template'!B32</f>
        <v>State W/H</v>
      </c>
      <c r="C30" s="99"/>
      <c r="D30" s="17"/>
      <c r="E30" s="27"/>
      <c r="F30" s="41"/>
      <c r="G30" s="63"/>
      <c r="H30" s="40"/>
      <c r="I30" s="41"/>
      <c r="J30" s="51"/>
      <c r="K30" s="40"/>
      <c r="L30" s="41"/>
      <c r="M30" s="51"/>
      <c r="N30" s="49"/>
      <c r="O30" s="41"/>
      <c r="P30" s="51"/>
      <c r="Q30" s="40"/>
      <c r="R30" s="41"/>
      <c r="S30" s="51"/>
      <c r="T30" s="40"/>
      <c r="U30" s="41"/>
    </row>
    <row r="31" spans="2:21" ht="12.75">
      <c r="B31" s="141" t="str">
        <f>'Budget Template'!B33</f>
        <v>FICA</v>
      </c>
      <c r="C31" s="29"/>
      <c r="D31" s="17"/>
      <c r="E31" s="27"/>
      <c r="F31" s="41"/>
      <c r="G31" s="63"/>
      <c r="H31" s="40"/>
      <c r="I31" s="41"/>
      <c r="J31" s="51"/>
      <c r="K31" s="40"/>
      <c r="L31" s="41"/>
      <c r="M31" s="51"/>
      <c r="N31" s="49"/>
      <c r="O31" s="41"/>
      <c r="P31" s="51"/>
      <c r="Q31" s="40"/>
      <c r="R31" s="41"/>
      <c r="S31" s="51"/>
      <c r="T31" s="40"/>
      <c r="U31" s="41"/>
    </row>
    <row r="32" spans="2:21" ht="12.75">
      <c r="B32" s="141" t="str">
        <f>'Budget Template'!B34</f>
        <v>FICA-MD HI</v>
      </c>
      <c r="C32" s="29"/>
      <c r="D32" s="17"/>
      <c r="E32" s="27"/>
      <c r="F32" s="41"/>
      <c r="G32" s="63"/>
      <c r="H32" s="40"/>
      <c r="I32" s="41"/>
      <c r="J32" s="51"/>
      <c r="K32" s="40"/>
      <c r="L32" s="41"/>
      <c r="M32" s="51"/>
      <c r="N32" s="49"/>
      <c r="O32" s="41"/>
      <c r="P32" s="51"/>
      <c r="Q32" s="40"/>
      <c r="R32" s="41"/>
      <c r="S32" s="51"/>
      <c r="T32" s="40"/>
      <c r="U32" s="41"/>
    </row>
    <row r="33" spans="2:21" ht="12.75">
      <c r="B33" s="141" t="str">
        <f>'Budget Template'!B35</f>
        <v>FED W/H</v>
      </c>
      <c r="C33" s="29"/>
      <c r="D33" s="17"/>
      <c r="E33" s="27"/>
      <c r="F33" s="41"/>
      <c r="G33" s="63"/>
      <c r="H33" s="40"/>
      <c r="I33" s="41"/>
      <c r="J33" s="51"/>
      <c r="K33" s="40"/>
      <c r="L33" s="41"/>
      <c r="M33" s="51"/>
      <c r="N33" s="40"/>
      <c r="O33" s="41"/>
      <c r="P33" s="51"/>
      <c r="Q33" s="40"/>
      <c r="R33" s="41"/>
      <c r="S33" s="51"/>
      <c r="T33" s="40"/>
      <c r="U33" s="41"/>
    </row>
    <row r="34" spans="2:21" ht="12.75">
      <c r="B34" s="141" t="str">
        <f>'Budget Template'!B36</f>
        <v>State W/H</v>
      </c>
      <c r="C34" s="29"/>
      <c r="D34" s="17"/>
      <c r="E34" s="27"/>
      <c r="F34" s="41"/>
      <c r="G34" s="63"/>
      <c r="H34" s="40"/>
      <c r="I34" s="41"/>
      <c r="J34" s="51"/>
      <c r="K34" s="40"/>
      <c r="L34" s="41"/>
      <c r="M34" s="51"/>
      <c r="N34" s="40"/>
      <c r="O34" s="41"/>
      <c r="P34" s="51"/>
      <c r="Q34" s="40"/>
      <c r="R34" s="41"/>
      <c r="S34" s="51"/>
      <c r="T34" s="40"/>
      <c r="U34" s="41"/>
    </row>
    <row r="35" spans="2:21" ht="12.75">
      <c r="B35" s="141">
        <f>'Budget Template'!B37</f>
        <v>0</v>
      </c>
      <c r="C35" s="29"/>
      <c r="D35" s="17"/>
      <c r="E35" s="27"/>
      <c r="F35" s="41"/>
      <c r="G35" s="63"/>
      <c r="H35" s="40"/>
      <c r="I35" s="41"/>
      <c r="J35" s="51"/>
      <c r="K35" s="40"/>
      <c r="L35" s="41"/>
      <c r="M35" s="51"/>
      <c r="N35" s="40"/>
      <c r="O35" s="41"/>
      <c r="P35" s="51"/>
      <c r="Q35" s="40"/>
      <c r="R35" s="41"/>
      <c r="S35" s="51"/>
      <c r="T35" s="40"/>
      <c r="U35" s="41"/>
    </row>
    <row r="36" spans="2:21" ht="12.75">
      <c r="B36" s="141">
        <f>'Budget Template'!B38</f>
        <v>0</v>
      </c>
      <c r="C36" s="9"/>
      <c r="D36" s="17"/>
      <c r="E36" s="27"/>
      <c r="F36" s="50"/>
      <c r="G36" s="63"/>
      <c r="H36" s="40"/>
      <c r="I36" s="50"/>
      <c r="J36" s="51"/>
      <c r="K36" s="40"/>
      <c r="L36" s="50"/>
      <c r="M36" s="51"/>
      <c r="N36" s="40"/>
      <c r="O36" s="50"/>
      <c r="P36" s="51"/>
      <c r="Q36" s="40"/>
      <c r="R36" s="50"/>
      <c r="S36" s="51"/>
      <c r="T36" s="40"/>
      <c r="U36" s="50"/>
    </row>
    <row r="37" spans="2:21" ht="12.75">
      <c r="B37" s="38" t="s">
        <v>44</v>
      </c>
      <c r="C37" s="39">
        <f>SUM(C23:C36)</f>
        <v>0</v>
      </c>
      <c r="D37" s="11"/>
      <c r="E37" s="38" t="s">
        <v>44</v>
      </c>
      <c r="F37" s="39">
        <f>SUM(F23:F36)</f>
        <v>0</v>
      </c>
      <c r="G37" s="60"/>
      <c r="H37" s="38" t="s">
        <v>44</v>
      </c>
      <c r="I37" s="39">
        <f>SUM(I23:I36)</f>
        <v>0</v>
      </c>
      <c r="J37" s="51"/>
      <c r="K37" s="38" t="s">
        <v>44</v>
      </c>
      <c r="L37" s="39">
        <f>SUM(L23:L36)</f>
        <v>0</v>
      </c>
      <c r="M37" s="51"/>
      <c r="N37" s="38" t="s">
        <v>44</v>
      </c>
      <c r="O37" s="39">
        <f>SUM(O23:O36)</f>
        <v>0</v>
      </c>
      <c r="P37" s="51"/>
      <c r="Q37" s="38" t="s">
        <v>44</v>
      </c>
      <c r="R37" s="39">
        <f>SUM(R23:R36)</f>
        <v>0</v>
      </c>
      <c r="S37" s="51"/>
      <c r="T37" s="38" t="s">
        <v>44</v>
      </c>
      <c r="U37" s="39">
        <f>SUM(U23:U36)</f>
        <v>0</v>
      </c>
    </row>
    <row r="38" spans="2:21" ht="12.75">
      <c r="B38" s="40" t="s">
        <v>43</v>
      </c>
      <c r="C38" s="41">
        <f>JanBudget!C37</f>
        <v>0</v>
      </c>
      <c r="D38" s="11"/>
      <c r="E38" s="40" t="s">
        <v>43</v>
      </c>
      <c r="F38" s="41">
        <f>JanBudget!F37</f>
        <v>0</v>
      </c>
      <c r="G38" s="60"/>
      <c r="H38" s="40" t="s">
        <v>43</v>
      </c>
      <c r="I38" s="41">
        <f>JanBudget!I37</f>
        <v>0</v>
      </c>
      <c r="J38" s="51"/>
      <c r="K38" s="40" t="s">
        <v>43</v>
      </c>
      <c r="L38" s="41">
        <f>JanBudget!L37</f>
        <v>0</v>
      </c>
      <c r="M38" s="51"/>
      <c r="N38" s="40" t="s">
        <v>43</v>
      </c>
      <c r="O38" s="41">
        <f>JanBudget!O37</f>
        <v>0</v>
      </c>
      <c r="P38" s="51"/>
      <c r="Q38" s="40" t="s">
        <v>43</v>
      </c>
      <c r="R38" s="41">
        <f>JanBudget!R37</f>
        <v>0</v>
      </c>
      <c r="S38" s="51"/>
      <c r="T38" s="40" t="s">
        <v>43</v>
      </c>
      <c r="U38" s="41">
        <f>JanBudget!U37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56">
        <f>F38-F37</f>
        <v>0</v>
      </c>
      <c r="G39" s="60"/>
      <c r="H39" s="58" t="s">
        <v>55</v>
      </c>
      <c r="I39" s="56">
        <f>I38-I37</f>
        <v>0</v>
      </c>
      <c r="J39" s="51"/>
      <c r="K39" s="58" t="s">
        <v>55</v>
      </c>
      <c r="L39" s="56">
        <f>L38-L37</f>
        <v>0</v>
      </c>
      <c r="M39" s="51"/>
      <c r="N39" s="58" t="s">
        <v>55</v>
      </c>
      <c r="O39" s="56">
        <f>O38-O37</f>
        <v>0</v>
      </c>
      <c r="P39" s="51"/>
      <c r="Q39" s="58" t="s">
        <v>55</v>
      </c>
      <c r="R39" s="56">
        <f>R38-R37</f>
        <v>0</v>
      </c>
      <c r="S39" s="51"/>
      <c r="T39" s="58" t="s">
        <v>55</v>
      </c>
      <c r="U39" s="56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5" top="0" bottom="0" header="0.5" footer="0.5"/>
  <pageSetup fitToHeight="1" fitToWidth="1" horizontalDpi="600" verticalDpi="600" orientation="landscape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A1">
      <selection activeCell="E5" sqref="E5:F5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bestFit="1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bestFit="1" customWidth="1"/>
  </cols>
  <sheetData>
    <row r="1" spans="2:21" ht="18">
      <c r="B1" s="77" t="s">
        <v>111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JanActuals!C61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FebActuals!C17</f>
        <v>0</v>
      </c>
      <c r="D18" s="18"/>
      <c r="E18" s="40" t="s">
        <v>44</v>
      </c>
      <c r="F18" s="41">
        <f>FebActuals!F17</f>
        <v>0</v>
      </c>
      <c r="G18" s="18"/>
      <c r="H18" s="40" t="s">
        <v>44</v>
      </c>
      <c r="I18" s="41">
        <f>FebActuals!I17</f>
        <v>0</v>
      </c>
      <c r="J18" s="18"/>
      <c r="K18" s="40" t="s">
        <v>44</v>
      </c>
      <c r="L18" s="41">
        <f>FebActuals!L17</f>
        <v>0</v>
      </c>
      <c r="N18" s="40" t="s">
        <v>44</v>
      </c>
      <c r="O18" s="41">
        <f>FebActuals!O17</f>
        <v>0</v>
      </c>
      <c r="Q18" s="40" t="s">
        <v>44</v>
      </c>
      <c r="R18" s="41">
        <f>FebActuals!R17</f>
        <v>0</v>
      </c>
      <c r="T18" s="40" t="s">
        <v>44</v>
      </c>
      <c r="U18" s="41">
        <f>FebActuals!U17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FebActuals!C37</f>
        <v>0</v>
      </c>
      <c r="D38" s="11"/>
      <c r="E38" s="40" t="s">
        <v>44</v>
      </c>
      <c r="F38" s="41">
        <f>FebActuals!F37</f>
        <v>0</v>
      </c>
      <c r="G38" s="11"/>
      <c r="H38" s="40" t="s">
        <v>44</v>
      </c>
      <c r="I38" s="41">
        <f>FebActuals!I37</f>
        <v>0</v>
      </c>
      <c r="K38" s="40" t="s">
        <v>44</v>
      </c>
      <c r="L38" s="41">
        <f>FebActuals!L37</f>
        <v>0</v>
      </c>
      <c r="N38" s="40" t="s">
        <v>44</v>
      </c>
      <c r="O38" s="41">
        <f>FebActuals!O37</f>
        <v>0</v>
      </c>
      <c r="Q38" s="40" t="s">
        <v>44</v>
      </c>
      <c r="R38" s="41">
        <f>FebActuals!R37</f>
        <v>0</v>
      </c>
      <c r="T38" s="40" t="s">
        <v>44</v>
      </c>
      <c r="U38" s="41">
        <f>FebActuals!U37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0" bottom="0" header="0.5" footer="0.5"/>
  <pageSetup fitToHeight="1" fitToWidth="1" horizontalDpi="600" verticalDpi="600" orientation="landscape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1.421875" style="0" customWidth="1"/>
    <col min="6" max="6" width="10.28125" style="0" customWidth="1"/>
    <col min="7" max="7" width="3.7109375" style="0" customWidth="1"/>
    <col min="8" max="8" width="17.57421875" style="0" bestFit="1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140625" style="0" customWidth="1"/>
    <col min="19" max="19" width="3.7109375" style="0" customWidth="1"/>
    <col min="20" max="20" width="16.57421875" style="0" bestFit="1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100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JanActuals!C61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FebBudget!C17</f>
        <v>0</v>
      </c>
      <c r="D18" s="18"/>
      <c r="E18" s="40" t="s">
        <v>43</v>
      </c>
      <c r="F18" s="41">
        <f>FebBudget!F17</f>
        <v>0</v>
      </c>
      <c r="G18" s="18"/>
      <c r="H18" s="40" t="s">
        <v>43</v>
      </c>
      <c r="I18" s="41">
        <f>FebBudget!I17</f>
        <v>0</v>
      </c>
      <c r="J18" s="18"/>
      <c r="K18" s="40" t="s">
        <v>43</v>
      </c>
      <c r="L18" s="41">
        <f>FebBudget!L17</f>
        <v>0</v>
      </c>
      <c r="N18" s="40" t="s">
        <v>43</v>
      </c>
      <c r="O18" s="41">
        <f>FebBudget!O17</f>
        <v>0</v>
      </c>
      <c r="Q18" s="40" t="s">
        <v>43</v>
      </c>
      <c r="R18" s="41">
        <f>FebBudget!R17</f>
        <v>0</v>
      </c>
      <c r="T18" s="40" t="s">
        <v>43</v>
      </c>
      <c r="U18" s="41">
        <f>FebBudget!U17</f>
        <v>0</v>
      </c>
      <c r="V18" s="17"/>
    </row>
    <row r="19" spans="2:22" ht="12.75">
      <c r="B19" s="2" t="s">
        <v>55</v>
      </c>
      <c r="C19" s="8">
        <f>C17-C18</f>
        <v>0</v>
      </c>
      <c r="D19" s="16"/>
      <c r="E19" s="2" t="s">
        <v>55</v>
      </c>
      <c r="F19" s="8">
        <f>F18-F17</f>
        <v>0</v>
      </c>
      <c r="G19" s="16"/>
      <c r="H19" s="2" t="s">
        <v>55</v>
      </c>
      <c r="I19" s="8">
        <f>I18-I17</f>
        <v>0</v>
      </c>
      <c r="J19" s="16"/>
      <c r="K19" s="2" t="s">
        <v>55</v>
      </c>
      <c r="L19" s="8">
        <f>L18-L17</f>
        <v>0</v>
      </c>
      <c r="N19" s="2" t="s">
        <v>55</v>
      </c>
      <c r="O19" s="8">
        <f>O18-O17</f>
        <v>0</v>
      </c>
      <c r="Q19" s="2" t="s">
        <v>55</v>
      </c>
      <c r="R19" s="8">
        <f>R18-R17</f>
        <v>0</v>
      </c>
      <c r="T19" s="2" t="s">
        <v>55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29"/>
      <c r="G36" s="17"/>
      <c r="H36" s="27"/>
      <c r="I36" s="29"/>
      <c r="K36" s="27"/>
      <c r="L36" s="29"/>
      <c r="N36" s="27"/>
      <c r="O36" s="29"/>
      <c r="Q36" s="27"/>
      <c r="R36" s="29"/>
      <c r="T36" s="27"/>
      <c r="U36" s="29"/>
    </row>
    <row r="37" spans="2:21" ht="12.75">
      <c r="B37" s="38" t="s">
        <v>44</v>
      </c>
      <c r="C37" s="39">
        <f>SUM(C23:C36)</f>
        <v>0</v>
      </c>
      <c r="D37" s="11"/>
      <c r="E37" s="38" t="s">
        <v>44</v>
      </c>
      <c r="F37" s="39">
        <f>SUM(F23:F36)</f>
        <v>0</v>
      </c>
      <c r="G37" s="11"/>
      <c r="H37" s="38" t="s">
        <v>44</v>
      </c>
      <c r="I37" s="39">
        <f>SUM(I23:I36)</f>
        <v>0</v>
      </c>
      <c r="K37" s="38" t="s">
        <v>44</v>
      </c>
      <c r="L37" s="39">
        <f>SUM(L23:L36)</f>
        <v>0</v>
      </c>
      <c r="N37" s="38" t="s">
        <v>44</v>
      </c>
      <c r="O37" s="39">
        <f>SUM(O23:O36)</f>
        <v>0</v>
      </c>
      <c r="Q37" s="38" t="s">
        <v>44</v>
      </c>
      <c r="R37" s="39">
        <f>SUM(R23:R36)</f>
        <v>0</v>
      </c>
      <c r="T37" s="38" t="s">
        <v>44</v>
      </c>
      <c r="U37" s="39">
        <f>SUM(U23:U36)</f>
        <v>0</v>
      </c>
    </row>
    <row r="38" spans="2:21" ht="12.75">
      <c r="B38" s="40" t="s">
        <v>43</v>
      </c>
      <c r="C38" s="41">
        <f>FebBudget!C37</f>
        <v>0</v>
      </c>
      <c r="D38" s="11"/>
      <c r="E38" s="40" t="s">
        <v>43</v>
      </c>
      <c r="F38" s="41">
        <f>FebBudget!F37</f>
        <v>0</v>
      </c>
      <c r="G38" s="11"/>
      <c r="H38" s="40" t="s">
        <v>43</v>
      </c>
      <c r="I38" s="41">
        <f>FebBudget!I37</f>
        <v>0</v>
      </c>
      <c r="K38" s="40" t="s">
        <v>43</v>
      </c>
      <c r="L38" s="41">
        <f>FebBudget!L37</f>
        <v>0</v>
      </c>
      <c r="N38" s="40" t="s">
        <v>43</v>
      </c>
      <c r="O38" s="41">
        <f>FebBudget!O37</f>
        <v>0</v>
      </c>
      <c r="Q38" s="40" t="s">
        <v>43</v>
      </c>
      <c r="R38" s="41">
        <f>FebBudget!R37</f>
        <v>0</v>
      </c>
      <c r="T38" s="40" t="s">
        <v>43</v>
      </c>
      <c r="U38" s="41">
        <f>FebBudget!U37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JanActuals!R58</f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46">
        <f>B16</f>
        <v>0</v>
      </c>
      <c r="R45" s="133">
        <f>C16</f>
        <v>0</v>
      </c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B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110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FebActuals!C61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MarActuals!C17</f>
        <v>0</v>
      </c>
      <c r="D18" s="18"/>
      <c r="E18" s="40" t="s">
        <v>44</v>
      </c>
      <c r="F18" s="41">
        <f>MarActuals!F17</f>
        <v>0</v>
      </c>
      <c r="G18" s="18"/>
      <c r="H18" s="40" t="s">
        <v>44</v>
      </c>
      <c r="I18" s="41">
        <f>MarActuals!I17</f>
        <v>0</v>
      </c>
      <c r="J18" s="18"/>
      <c r="K18" s="40" t="s">
        <v>44</v>
      </c>
      <c r="L18" s="41">
        <f>MarActuals!L17</f>
        <v>0</v>
      </c>
      <c r="N18" s="40" t="s">
        <v>44</v>
      </c>
      <c r="O18" s="41">
        <f>MarActuals!O17</f>
        <v>0</v>
      </c>
      <c r="Q18" s="40" t="s">
        <v>44</v>
      </c>
      <c r="R18" s="41">
        <f>MarActuals!R17</f>
        <v>0</v>
      </c>
      <c r="T18" s="40" t="s">
        <v>44</v>
      </c>
      <c r="U18" s="41">
        <f>MarActuals!U17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MarActuals!C39</f>
        <v>0</v>
      </c>
      <c r="D38" s="11"/>
      <c r="E38" s="40" t="s">
        <v>44</v>
      </c>
      <c r="F38" s="41">
        <f>MarActuals!F39</f>
        <v>0</v>
      </c>
      <c r="G38" s="11"/>
      <c r="H38" s="40" t="s">
        <v>44</v>
      </c>
      <c r="I38" s="41">
        <f>MarActuals!I39</f>
        <v>0</v>
      </c>
      <c r="K38" s="40" t="s">
        <v>44</v>
      </c>
      <c r="L38" s="41">
        <f>MarActuals!L39</f>
        <v>0</v>
      </c>
      <c r="N38" s="40" t="s">
        <v>44</v>
      </c>
      <c r="O38" s="41">
        <f>MarActuals!O39</f>
        <v>0</v>
      </c>
      <c r="Q38" s="40" t="s">
        <v>44</v>
      </c>
      <c r="R38" s="41">
        <f>MarActuals!R39</f>
        <v>0</v>
      </c>
      <c r="T38" s="40" t="s">
        <v>44</v>
      </c>
      <c r="U38" s="41">
        <f>MarActuals!U39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House/Utilities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zoomScalePageLayoutView="0" workbookViewId="0" topLeftCell="A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5.8515625" style="0" bestFit="1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7.57421875" style="0" customWidth="1"/>
    <col min="19" max="19" width="3.7109375" style="0" customWidth="1"/>
    <col min="20" max="20" width="15.140625" style="0" customWidth="1"/>
    <col min="22" max="22" width="19.140625" style="0" bestFit="1" customWidth="1"/>
    <col min="25" max="25" width="10.421875" style="0" bestFit="1" customWidth="1"/>
  </cols>
  <sheetData>
    <row r="1" spans="2:21" ht="18">
      <c r="B1" s="77" t="s">
        <v>99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tr">
        <f>'Budget Template'!N6</f>
        <v>Credit Cards/Loans</v>
      </c>
      <c r="O4" s="31"/>
      <c r="Q4" s="30" t="str">
        <f>'Budget Template'!Q6</f>
        <v>Medical/Insurance</v>
      </c>
      <c r="R4" s="31"/>
      <c r="T4" s="30" t="str">
        <f>'Budget Template'!T6</f>
        <v>House/Utilities</v>
      </c>
      <c r="U4" s="31"/>
    </row>
    <row r="5" spans="2:21" ht="12.75">
      <c r="B5" s="71" t="s">
        <v>57</v>
      </c>
      <c r="C5" s="72">
        <f>FebActuals!C61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107"/>
      <c r="U5" s="10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109"/>
      <c r="U6" s="110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44</v>
      </c>
      <c r="C17" s="39">
        <f>SUM(C6:C16)</f>
        <v>0</v>
      </c>
      <c r="D17" s="4"/>
      <c r="E17" s="38" t="s">
        <v>44</v>
      </c>
      <c r="F17" s="39">
        <f>SUM(F5:F16)</f>
        <v>0</v>
      </c>
      <c r="G17" s="4"/>
      <c r="H17" s="38" t="s">
        <v>44</v>
      </c>
      <c r="I17" s="39">
        <f>SUM(I5:I16)</f>
        <v>0</v>
      </c>
      <c r="J17" s="4"/>
      <c r="K17" s="38" t="s">
        <v>44</v>
      </c>
      <c r="L17" s="39">
        <f>SUM(L5:L16)</f>
        <v>0</v>
      </c>
      <c r="N17" s="38" t="s">
        <v>44</v>
      </c>
      <c r="O17" s="39">
        <f>SUM(O5:O16)</f>
        <v>0</v>
      </c>
      <c r="Q17" s="38" t="s">
        <v>44</v>
      </c>
      <c r="R17" s="39">
        <f>SUM(R5:R16)</f>
        <v>0</v>
      </c>
      <c r="T17" s="38" t="s">
        <v>44</v>
      </c>
      <c r="U17" s="39">
        <f>SUM(U5:U16)</f>
        <v>0</v>
      </c>
      <c r="V17" s="17"/>
    </row>
    <row r="18" spans="2:22" ht="12.75">
      <c r="B18" s="40" t="s">
        <v>43</v>
      </c>
      <c r="C18" s="41">
        <f>MarBudget!C17</f>
        <v>0</v>
      </c>
      <c r="D18" s="18"/>
      <c r="E18" s="40" t="s">
        <v>43</v>
      </c>
      <c r="F18" s="41">
        <f>MarBudget!F17</f>
        <v>0</v>
      </c>
      <c r="G18" s="18"/>
      <c r="H18" s="40" t="s">
        <v>43</v>
      </c>
      <c r="I18" s="41">
        <f>MarBudget!I17</f>
        <v>0</v>
      </c>
      <c r="J18" s="18"/>
      <c r="K18" s="40" t="s">
        <v>43</v>
      </c>
      <c r="L18" s="41">
        <f>MarBudget!L17</f>
        <v>0</v>
      </c>
      <c r="N18" s="40" t="s">
        <v>43</v>
      </c>
      <c r="O18" s="41">
        <f>MarBudget!O17</f>
        <v>0</v>
      </c>
      <c r="Q18" s="40" t="s">
        <v>43</v>
      </c>
      <c r="R18" s="41">
        <f>MarBudget!R17</f>
        <v>0</v>
      </c>
      <c r="T18" s="40" t="s">
        <v>43</v>
      </c>
      <c r="U18" s="41">
        <f>MarBudget!U17</f>
        <v>0</v>
      </c>
      <c r="V18" s="17"/>
    </row>
    <row r="19" spans="2:22" ht="12.75">
      <c r="B19" s="2" t="s">
        <v>45</v>
      </c>
      <c r="C19" s="8">
        <f>C17-C18</f>
        <v>0</v>
      </c>
      <c r="D19" s="16"/>
      <c r="E19" s="2" t="s">
        <v>45</v>
      </c>
      <c r="F19" s="8">
        <f>F18-F17</f>
        <v>0</v>
      </c>
      <c r="G19" s="16"/>
      <c r="H19" s="2" t="s">
        <v>45</v>
      </c>
      <c r="I19" s="8">
        <f>I18-I17</f>
        <v>0</v>
      </c>
      <c r="J19" s="16"/>
      <c r="K19" s="2" t="s">
        <v>45</v>
      </c>
      <c r="L19" s="8">
        <f>L18-L17</f>
        <v>0</v>
      </c>
      <c r="N19" s="2" t="s">
        <v>45</v>
      </c>
      <c r="O19" s="8">
        <f>O18-O17</f>
        <v>0</v>
      </c>
      <c r="Q19" s="2" t="s">
        <v>45</v>
      </c>
      <c r="R19" s="8">
        <f>R18-R17</f>
        <v>0</v>
      </c>
      <c r="T19" s="2" t="s">
        <v>45</v>
      </c>
      <c r="U19" s="8">
        <f>U18-U17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44</v>
      </c>
      <c r="C37" s="39">
        <f>SUM(C21:C36)</f>
        <v>0</v>
      </c>
      <c r="D37" s="11"/>
      <c r="E37" s="38" t="s">
        <v>44</v>
      </c>
      <c r="F37" s="39">
        <f>SUM(F21:F36)</f>
        <v>0</v>
      </c>
      <c r="G37" s="11"/>
      <c r="H37" s="38" t="s">
        <v>44</v>
      </c>
      <c r="I37" s="39">
        <f>SUM(I21:I36)</f>
        <v>0</v>
      </c>
      <c r="K37" s="38" t="s">
        <v>44</v>
      </c>
      <c r="L37" s="39">
        <f>SUM(L21:L36)</f>
        <v>0</v>
      </c>
      <c r="N37" s="38" t="s">
        <v>44</v>
      </c>
      <c r="O37" s="39">
        <f>SUM(O21:O36)</f>
        <v>0</v>
      </c>
      <c r="Q37" s="38" t="s">
        <v>44</v>
      </c>
      <c r="R37" s="39">
        <f>SUM(R21:R36)</f>
        <v>0</v>
      </c>
      <c r="T37" s="38" t="s">
        <v>44</v>
      </c>
      <c r="U37" s="39">
        <f>SUM(U21:U36)</f>
        <v>0</v>
      </c>
    </row>
    <row r="38" spans="2:21" ht="12.75">
      <c r="B38" s="40" t="s">
        <v>43</v>
      </c>
      <c r="C38" s="41">
        <f>MarBudget!C37</f>
        <v>0</v>
      </c>
      <c r="D38" s="11"/>
      <c r="E38" s="40" t="s">
        <v>43</v>
      </c>
      <c r="F38" s="41">
        <f>MarBudget!F37</f>
        <v>0</v>
      </c>
      <c r="G38" s="11"/>
      <c r="H38" s="40" t="s">
        <v>43</v>
      </c>
      <c r="I38" s="41">
        <f>MarBudget!I37</f>
        <v>0</v>
      </c>
      <c r="K38" s="40" t="s">
        <v>43</v>
      </c>
      <c r="L38" s="41">
        <f>MarBudget!L37</f>
        <v>0</v>
      </c>
      <c r="N38" s="40" t="s">
        <v>43</v>
      </c>
      <c r="O38" s="41">
        <f>MarBudget!O37</f>
        <v>0</v>
      </c>
      <c r="Q38" s="40" t="s">
        <v>43</v>
      </c>
      <c r="R38" s="41">
        <f>MarBudget!R37</f>
        <v>0</v>
      </c>
      <c r="T38" s="40" t="s">
        <v>43</v>
      </c>
      <c r="U38" s="41">
        <f>MarBudget!U37</f>
        <v>0</v>
      </c>
    </row>
    <row r="39" spans="2:21" ht="12.75">
      <c r="B39" s="2" t="s">
        <v>55</v>
      </c>
      <c r="C39" s="8">
        <f>C38-C37</f>
        <v>0</v>
      </c>
      <c r="D39" s="11"/>
      <c r="E39" s="2" t="s">
        <v>55</v>
      </c>
      <c r="F39" s="8">
        <f>F38-F37</f>
        <v>0</v>
      </c>
      <c r="G39" s="11"/>
      <c r="H39" s="2" t="s">
        <v>55</v>
      </c>
      <c r="I39" s="8">
        <f>I38-I37</f>
        <v>0</v>
      </c>
      <c r="K39" s="2" t="s">
        <v>55</v>
      </c>
      <c r="L39" s="8">
        <f>L38-L37</f>
        <v>0</v>
      </c>
      <c r="N39" s="2" t="s">
        <v>55</v>
      </c>
      <c r="O39" s="8">
        <f>O38-O37</f>
        <v>0</v>
      </c>
      <c r="Q39" s="2" t="s">
        <v>55</v>
      </c>
      <c r="R39" s="8">
        <f>R38-R37</f>
        <v>0</v>
      </c>
      <c r="T39" s="2" t="s">
        <v>55</v>
      </c>
      <c r="U39" s="8">
        <f>U38-U37</f>
        <v>0</v>
      </c>
    </row>
    <row r="40" spans="2:4" ht="12.75">
      <c r="B40" s="10"/>
      <c r="C40" s="11"/>
      <c r="D40" s="11"/>
    </row>
    <row r="41" spans="22:25" ht="13.5" thickBot="1">
      <c r="V41" s="30" t="s">
        <v>58</v>
      </c>
      <c r="W41" s="124"/>
      <c r="X41" s="125"/>
      <c r="Y41" s="31"/>
    </row>
    <row r="42" spans="2:25" ht="12.75">
      <c r="B42" s="43" t="s">
        <v>47</v>
      </c>
      <c r="C42" s="44"/>
      <c r="D42" s="11"/>
      <c r="E42" s="68"/>
      <c r="F42" s="68"/>
      <c r="Q42" s="131" t="s">
        <v>15</v>
      </c>
      <c r="R42" s="132"/>
      <c r="V42" s="27"/>
      <c r="W42" s="126" t="s">
        <v>43</v>
      </c>
      <c r="X42" s="127" t="s">
        <v>44</v>
      </c>
      <c r="Y42" s="127" t="s">
        <v>114</v>
      </c>
    </row>
    <row r="43" spans="2:25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  <c r="Q43" s="117" t="s">
        <v>57</v>
      </c>
      <c r="R43" s="133">
        <f>FebActuals!R58</f>
        <v>2000</v>
      </c>
      <c r="V43" s="40" t="str">
        <f>B4</f>
        <v>Gross Income</v>
      </c>
      <c r="W43" s="128">
        <f>C18</f>
        <v>0</v>
      </c>
      <c r="X43" s="41">
        <f>C17</f>
        <v>0</v>
      </c>
      <c r="Y43" s="41">
        <f>X43-W43</f>
        <v>0</v>
      </c>
    </row>
    <row r="44" spans="2:25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  <c r="Q44" s="134" t="s">
        <v>16</v>
      </c>
      <c r="R44" s="133"/>
      <c r="V44" s="40" t="str">
        <f>B22</f>
        <v>Taxes</v>
      </c>
      <c r="W44" s="128">
        <f>C38</f>
        <v>0</v>
      </c>
      <c r="X44" s="41">
        <f>C37</f>
        <v>0</v>
      </c>
      <c r="Y44" s="41">
        <f>W44-X44</f>
        <v>0</v>
      </c>
    </row>
    <row r="45" spans="2:25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  <c r="Q45" s="117"/>
      <c r="R45" s="133"/>
      <c r="V45" s="40" t="str">
        <f>E4</f>
        <v>Savings</v>
      </c>
      <c r="W45" s="128">
        <f>F18</f>
        <v>0</v>
      </c>
      <c r="X45" s="41">
        <f>F17</f>
        <v>0</v>
      </c>
      <c r="Y45" s="41">
        <f aca="true" t="shared" si="0" ref="Y45:Y56">W45-X45</f>
        <v>0</v>
      </c>
    </row>
    <row r="46" spans="2:25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  <c r="Q46" s="135"/>
      <c r="R46" s="133"/>
      <c r="V46" s="40" t="str">
        <f>H4</f>
        <v>Donations</v>
      </c>
      <c r="W46" s="128">
        <f>I18</f>
        <v>0</v>
      </c>
      <c r="X46" s="41">
        <f>I17</f>
        <v>0</v>
      </c>
      <c r="Y46" s="41">
        <f t="shared" si="0"/>
        <v>0</v>
      </c>
    </row>
    <row r="47" spans="2:25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  <c r="Q47" s="135"/>
      <c r="R47" s="133"/>
      <c r="V47" s="40" t="str">
        <f>K4</f>
        <v>Food</v>
      </c>
      <c r="W47" s="128">
        <f>L18</f>
        <v>0</v>
      </c>
      <c r="X47" s="41">
        <f>L17</f>
        <v>0</v>
      </c>
      <c r="Y47" s="41">
        <f t="shared" si="0"/>
        <v>0</v>
      </c>
    </row>
    <row r="48" spans="2:25" ht="12.75">
      <c r="B48" s="1" t="str">
        <f>N4</f>
        <v>Credit Cards/Loans</v>
      </c>
      <c r="C48" s="3">
        <f>-O17</f>
        <v>0</v>
      </c>
      <c r="D48" s="14"/>
      <c r="E48" s="61"/>
      <c r="F48" s="61"/>
      <c r="Q48" s="117"/>
      <c r="R48" s="133"/>
      <c r="V48" s="40" t="str">
        <f>N4</f>
        <v>Credit Cards/Loans</v>
      </c>
      <c r="W48" s="128">
        <f>O18</f>
        <v>0</v>
      </c>
      <c r="X48" s="41">
        <f>O17</f>
        <v>0</v>
      </c>
      <c r="Y48" s="41">
        <f t="shared" si="0"/>
        <v>0</v>
      </c>
    </row>
    <row r="49" spans="2:25" ht="12.75">
      <c r="B49" s="1" t="str">
        <f>Q4</f>
        <v>Medical/Insurance</v>
      </c>
      <c r="C49" s="3">
        <f>-R17</f>
        <v>0</v>
      </c>
      <c r="D49" s="14"/>
      <c r="E49" s="61"/>
      <c r="F49" s="61"/>
      <c r="Q49" s="117"/>
      <c r="R49" s="133"/>
      <c r="V49" s="40" t="str">
        <f>Q4</f>
        <v>Medical/Insurance</v>
      </c>
      <c r="W49" s="128">
        <f>R18</f>
        <v>0</v>
      </c>
      <c r="X49" s="41">
        <f>R17</f>
        <v>0</v>
      </c>
      <c r="Y49" s="41">
        <f t="shared" si="0"/>
        <v>0</v>
      </c>
    </row>
    <row r="50" spans="2:25" ht="12.75">
      <c r="B50" s="1" t="str">
        <f>T4</f>
        <v>House/Utilities</v>
      </c>
      <c r="C50" s="3">
        <f>-U17</f>
        <v>0</v>
      </c>
      <c r="D50" s="14"/>
      <c r="E50" s="61"/>
      <c r="F50" s="61"/>
      <c r="Q50" s="117"/>
      <c r="R50" s="133"/>
      <c r="V50" s="40" t="str">
        <f>T4</f>
        <v>House/Utilities</v>
      </c>
      <c r="W50" s="128">
        <f>U18</f>
        <v>0</v>
      </c>
      <c r="X50" s="41">
        <f>U17</f>
        <v>0</v>
      </c>
      <c r="Y50" s="41">
        <f t="shared" si="0"/>
        <v>0</v>
      </c>
    </row>
    <row r="51" spans="2:25" ht="12.75">
      <c r="B51" s="1" t="str">
        <f>E22</f>
        <v>Grooming/Toiletries</v>
      </c>
      <c r="C51" s="3">
        <f>-F37</f>
        <v>0</v>
      </c>
      <c r="D51" s="14"/>
      <c r="Q51" s="136" t="s">
        <v>17</v>
      </c>
      <c r="R51" s="133"/>
      <c r="V51" s="40" t="str">
        <f>E22</f>
        <v>Grooming/Toiletries</v>
      </c>
      <c r="W51" s="128">
        <f>F38</f>
        <v>0</v>
      </c>
      <c r="X51" s="41">
        <f>F37</f>
        <v>0</v>
      </c>
      <c r="Y51" s="41">
        <f t="shared" si="0"/>
        <v>0</v>
      </c>
    </row>
    <row r="52" spans="2:25" ht="12.75">
      <c r="B52" s="1" t="str">
        <f>H22</f>
        <v>Pets</v>
      </c>
      <c r="C52" s="3">
        <f>-I37</f>
        <v>0</v>
      </c>
      <c r="D52" s="14"/>
      <c r="Q52" s="117" t="s">
        <v>18</v>
      </c>
      <c r="R52" s="133">
        <f>F17</f>
        <v>0</v>
      </c>
      <c r="V52" s="40" t="str">
        <f>H22</f>
        <v>Pets</v>
      </c>
      <c r="W52" s="128">
        <f>I38</f>
        <v>0</v>
      </c>
      <c r="X52" s="41">
        <f>-B72</f>
        <v>0</v>
      </c>
      <c r="Y52" s="41">
        <f t="shared" si="0"/>
        <v>0</v>
      </c>
    </row>
    <row r="53" spans="2:25" ht="12.75">
      <c r="B53" s="1" t="str">
        <f>K22</f>
        <v>Vehicles</v>
      </c>
      <c r="C53" s="3">
        <f>-L37</f>
        <v>0</v>
      </c>
      <c r="D53" s="14"/>
      <c r="Q53" s="117"/>
      <c r="R53" s="133"/>
      <c r="V53" s="40" t="str">
        <f>K22</f>
        <v>Vehicles</v>
      </c>
      <c r="W53" s="128">
        <f>L38</f>
        <v>0</v>
      </c>
      <c r="X53" s="41">
        <f>L37</f>
        <v>0</v>
      </c>
      <c r="Y53" s="41">
        <f t="shared" si="0"/>
        <v>0</v>
      </c>
    </row>
    <row r="54" spans="2:25" ht="12.75">
      <c r="B54" s="1" t="str">
        <f>N22</f>
        <v>Subscriptions/Books</v>
      </c>
      <c r="C54" s="3">
        <f>-O37</f>
        <v>0</v>
      </c>
      <c r="D54" s="14"/>
      <c r="Q54" s="117" t="s">
        <v>21</v>
      </c>
      <c r="R54" s="133"/>
      <c r="V54" s="40" t="str">
        <f>N22</f>
        <v>Subscriptions/Books</v>
      </c>
      <c r="W54" s="128">
        <f>O38</f>
        <v>0</v>
      </c>
      <c r="X54" s="41">
        <f>O37</f>
        <v>0</v>
      </c>
      <c r="Y54" s="41">
        <f t="shared" si="0"/>
        <v>0</v>
      </c>
    </row>
    <row r="55" spans="2:25" ht="12.75">
      <c r="B55" s="1" t="str">
        <f>Q22</f>
        <v>Entertainment/School</v>
      </c>
      <c r="C55" s="3">
        <f>-R37</f>
        <v>0</v>
      </c>
      <c r="D55" s="14"/>
      <c r="Q55" s="117"/>
      <c r="R55" s="133"/>
      <c r="V55" s="40" t="str">
        <f>Q22</f>
        <v>Entertainment/School</v>
      </c>
      <c r="W55" s="128">
        <f>R38</f>
        <v>0</v>
      </c>
      <c r="X55" s="41">
        <f>R37</f>
        <v>0</v>
      </c>
      <c r="Y55" s="41">
        <f t="shared" si="0"/>
        <v>0</v>
      </c>
    </row>
    <row r="56" spans="2:25" ht="15">
      <c r="B56" s="1" t="str">
        <f>T22</f>
        <v>Clothes/Misc.</v>
      </c>
      <c r="C56" s="37">
        <f>-U37</f>
        <v>0</v>
      </c>
      <c r="D56" s="14"/>
      <c r="Q56" s="117"/>
      <c r="R56" s="133"/>
      <c r="V56" s="40" t="str">
        <f>T22</f>
        <v>Clothes/Misc.</v>
      </c>
      <c r="W56" s="128">
        <f>U38</f>
        <v>0</v>
      </c>
      <c r="X56" s="41">
        <f>U37</f>
        <v>0</v>
      </c>
      <c r="Y56" s="41">
        <f t="shared" si="0"/>
        <v>0</v>
      </c>
    </row>
    <row r="57" spans="2:25" ht="12.75">
      <c r="B57" s="2" t="s">
        <v>58</v>
      </c>
      <c r="C57" s="12">
        <f>SUM(C43:C56)</f>
        <v>0</v>
      </c>
      <c r="D57" s="14"/>
      <c r="Q57" s="117"/>
      <c r="R57" s="133"/>
      <c r="V57" s="86" t="s">
        <v>80</v>
      </c>
      <c r="W57" s="129">
        <f>W43-SUM(W44:W56)</f>
        <v>0</v>
      </c>
      <c r="X57" s="130">
        <f>X43-SUM(X44:X56)</f>
        <v>0</v>
      </c>
      <c r="Y57" s="130">
        <f>SUM(Y43:Y56)</f>
        <v>0</v>
      </c>
    </row>
    <row r="58" spans="17:18" ht="12.75">
      <c r="Q58" s="117" t="s">
        <v>86</v>
      </c>
      <c r="R58" s="133">
        <f>R43-SUM(R45:R50)+SUM(R52:R57)</f>
        <v>2000</v>
      </c>
    </row>
    <row r="59" spans="2:18" ht="13.5" thickBot="1">
      <c r="B59" s="73" t="s">
        <v>57</v>
      </c>
      <c r="C59" s="74">
        <f>C5</f>
        <v>0</v>
      </c>
      <c r="Q59" s="137"/>
      <c r="R59" s="138"/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zoomScalePageLayoutView="0" workbookViewId="0" topLeftCell="A1">
      <selection activeCell="B6" sqref="B6:C16"/>
    </sheetView>
  </sheetViews>
  <sheetFormatPr defaultColWidth="9.140625" defaultRowHeight="12.75"/>
  <cols>
    <col min="1" max="1" width="1.7109375" style="0" customWidth="1"/>
    <col min="2" max="2" width="25.140625" style="0" customWidth="1"/>
    <col min="3" max="3" width="10.8515625" style="0" customWidth="1"/>
    <col min="4" max="4" width="3.7109375" style="0" customWidth="1"/>
    <col min="5" max="5" width="12.7109375" style="0" customWidth="1"/>
    <col min="6" max="6" width="10.28125" style="0" customWidth="1"/>
    <col min="7" max="7" width="3.7109375" style="0" customWidth="1"/>
    <col min="8" max="8" width="13.7109375" style="0" customWidth="1"/>
    <col min="10" max="10" width="3.7109375" style="0" customWidth="1"/>
    <col min="11" max="11" width="16.8515625" style="0" customWidth="1"/>
    <col min="12" max="12" width="10.8515625" style="0" customWidth="1"/>
    <col min="13" max="13" width="3.7109375" style="0" customWidth="1"/>
    <col min="14" max="14" width="15.140625" style="0" customWidth="1"/>
    <col min="16" max="16" width="3.7109375" style="0" customWidth="1"/>
    <col min="17" max="17" width="15.00390625" style="0" customWidth="1"/>
    <col min="19" max="19" width="3.7109375" style="0" customWidth="1"/>
    <col min="20" max="20" width="15.140625" style="0" customWidth="1"/>
  </cols>
  <sheetData>
    <row r="1" spans="2:21" ht="18">
      <c r="B1" s="77" t="s">
        <v>109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ht="18">
      <c r="B2" s="77">
        <f>Comments!$B$1</f>
        <v>2015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ht="12.75">
      <c r="B3">
        <f>Comments!$B$2</f>
      </c>
    </row>
    <row r="4" spans="2:21" ht="12.75">
      <c r="B4" s="30" t="s">
        <v>38</v>
      </c>
      <c r="C4" s="31"/>
      <c r="D4" s="16"/>
      <c r="E4" s="30" t="str">
        <f>'Budget Template'!E6</f>
        <v>Savings</v>
      </c>
      <c r="F4" s="31"/>
      <c r="G4" s="16"/>
      <c r="H4" s="30" t="str">
        <f>'Budget Template'!H6</f>
        <v>Donations</v>
      </c>
      <c r="I4" s="31"/>
      <c r="J4" s="16"/>
      <c r="K4" s="30" t="str">
        <f>'Budget Template'!K6</f>
        <v>Food</v>
      </c>
      <c r="L4" s="31"/>
      <c r="N4" s="30" t="s">
        <v>48</v>
      </c>
      <c r="O4" s="31"/>
      <c r="Q4" s="30" t="s">
        <v>51</v>
      </c>
      <c r="R4" s="31"/>
      <c r="T4" s="30" t="s">
        <v>49</v>
      </c>
      <c r="U4" s="31"/>
    </row>
    <row r="5" spans="2:21" ht="12.75">
      <c r="B5" s="71" t="s">
        <v>57</v>
      </c>
      <c r="C5" s="72">
        <f>MarActuals!C61</f>
        <v>0</v>
      </c>
      <c r="D5" s="15"/>
      <c r="E5" s="26"/>
      <c r="F5" s="28"/>
      <c r="G5" s="15"/>
      <c r="H5" s="26"/>
      <c r="I5" s="28"/>
      <c r="J5" s="15"/>
      <c r="K5" s="26"/>
      <c r="L5" s="28"/>
      <c r="N5" s="26"/>
      <c r="O5" s="28"/>
      <c r="Q5" s="26"/>
      <c r="R5" s="28"/>
      <c r="T5" s="26"/>
      <c r="U5" s="28"/>
    </row>
    <row r="6" spans="2:21" ht="12.75">
      <c r="B6" s="142">
        <f>'Budget Template'!B8</f>
        <v>0</v>
      </c>
      <c r="C6" s="97"/>
      <c r="D6" s="16"/>
      <c r="E6" s="27"/>
      <c r="F6" s="29"/>
      <c r="G6" s="16"/>
      <c r="H6" s="27"/>
      <c r="I6" s="29"/>
      <c r="J6" s="16"/>
      <c r="K6" s="27"/>
      <c r="L6" s="29"/>
      <c r="N6" s="27"/>
      <c r="O6" s="29"/>
      <c r="Q6" s="27"/>
      <c r="R6" s="29"/>
      <c r="T6" s="27"/>
      <c r="U6" s="29"/>
    </row>
    <row r="7" spans="2:21" ht="12.75">
      <c r="B7" s="142">
        <f>'Budget Template'!B9</f>
        <v>0</v>
      </c>
      <c r="C7" s="97"/>
      <c r="D7" s="16"/>
      <c r="E7" s="27"/>
      <c r="F7" s="29"/>
      <c r="G7" s="16"/>
      <c r="H7" s="27"/>
      <c r="I7" s="29"/>
      <c r="J7" s="16"/>
      <c r="K7" s="27"/>
      <c r="L7" s="29"/>
      <c r="N7" s="27"/>
      <c r="O7" s="29"/>
      <c r="Q7" s="27"/>
      <c r="R7" s="29"/>
      <c r="T7" s="27"/>
      <c r="U7" s="29"/>
    </row>
    <row r="8" spans="2:21" ht="12.75">
      <c r="B8" s="143">
        <f>'Budget Template'!B10</f>
        <v>0</v>
      </c>
      <c r="C8" s="99"/>
      <c r="D8" s="16"/>
      <c r="E8" s="27"/>
      <c r="F8" s="29"/>
      <c r="G8" s="16"/>
      <c r="H8" s="27"/>
      <c r="I8" s="29"/>
      <c r="J8" s="16"/>
      <c r="K8" s="27"/>
      <c r="L8" s="29"/>
      <c r="N8" s="27"/>
      <c r="O8" s="29"/>
      <c r="Q8" s="27"/>
      <c r="R8" s="29"/>
      <c r="T8" s="27"/>
      <c r="U8" s="29"/>
    </row>
    <row r="9" spans="2:21" ht="12.75">
      <c r="B9" s="143">
        <f>'Budget Template'!B11</f>
        <v>0</v>
      </c>
      <c r="C9" s="99"/>
      <c r="D9" s="16"/>
      <c r="E9" s="27"/>
      <c r="F9" s="29"/>
      <c r="G9" s="16"/>
      <c r="H9" s="27"/>
      <c r="I9" s="29"/>
      <c r="J9" s="16"/>
      <c r="K9" s="27"/>
      <c r="L9" s="29"/>
      <c r="N9" s="27"/>
      <c r="O9" s="29"/>
      <c r="Q9" s="27"/>
      <c r="R9" s="29"/>
      <c r="T9" s="27"/>
      <c r="U9" s="29"/>
    </row>
    <row r="10" spans="2:21" ht="12.75">
      <c r="B10" s="144">
        <f>'Budget Template'!B12</f>
        <v>0</v>
      </c>
      <c r="C10" s="41"/>
      <c r="D10" s="16"/>
      <c r="E10" s="27"/>
      <c r="F10" s="29"/>
      <c r="G10" s="16"/>
      <c r="H10" s="27"/>
      <c r="I10" s="29"/>
      <c r="J10" s="16"/>
      <c r="K10" s="27"/>
      <c r="L10" s="29"/>
      <c r="N10" s="27"/>
      <c r="O10" s="29"/>
      <c r="Q10" s="27"/>
      <c r="R10" s="29"/>
      <c r="T10" s="27"/>
      <c r="U10" s="29"/>
    </row>
    <row r="11" spans="2:21" ht="12.75">
      <c r="B11" s="145">
        <f>'Budget Template'!B13</f>
        <v>0</v>
      </c>
      <c r="C11" s="100"/>
      <c r="D11" s="16"/>
      <c r="E11" s="27"/>
      <c r="F11" s="29"/>
      <c r="G11" s="16"/>
      <c r="H11" s="27"/>
      <c r="I11" s="29"/>
      <c r="J11" s="16"/>
      <c r="K11" s="27"/>
      <c r="L11" s="29"/>
      <c r="N11" s="27"/>
      <c r="O11" s="29"/>
      <c r="Q11" s="27"/>
      <c r="R11" s="29"/>
      <c r="T11" s="27"/>
      <c r="U11" s="29"/>
    </row>
    <row r="12" spans="2:21" ht="12.75">
      <c r="B12" s="145">
        <f>'Budget Template'!B14</f>
        <v>0</v>
      </c>
      <c r="C12" s="100"/>
      <c r="D12" s="16"/>
      <c r="E12" s="27"/>
      <c r="F12" s="29"/>
      <c r="G12" s="16"/>
      <c r="H12" s="27"/>
      <c r="I12" s="29"/>
      <c r="J12" s="16"/>
      <c r="K12" s="27"/>
      <c r="L12" s="29"/>
      <c r="N12" s="27"/>
      <c r="O12" s="29"/>
      <c r="Q12" s="27"/>
      <c r="R12" s="29"/>
      <c r="T12" s="27"/>
      <c r="U12" s="29"/>
    </row>
    <row r="13" spans="2:21" ht="12.75">
      <c r="B13" s="145">
        <f>'Budget Template'!B15</f>
        <v>0</v>
      </c>
      <c r="C13" s="100"/>
      <c r="D13" s="16"/>
      <c r="E13" s="27"/>
      <c r="F13" s="29"/>
      <c r="G13" s="16"/>
      <c r="H13" s="27"/>
      <c r="I13" s="29"/>
      <c r="J13" s="16"/>
      <c r="K13" s="27"/>
      <c r="L13" s="29"/>
      <c r="N13" s="27"/>
      <c r="O13" s="29"/>
      <c r="Q13" s="27"/>
      <c r="R13" s="29"/>
      <c r="T13" s="27"/>
      <c r="U13" s="29"/>
    </row>
    <row r="14" spans="2:21" ht="12.75">
      <c r="B14" s="144">
        <f>'Budget Template'!B16</f>
        <v>0</v>
      </c>
      <c r="C14" s="29"/>
      <c r="D14" s="16"/>
      <c r="E14" s="27"/>
      <c r="F14" s="29"/>
      <c r="G14" s="16"/>
      <c r="H14" s="27"/>
      <c r="I14" s="29"/>
      <c r="J14" s="16"/>
      <c r="K14" s="27"/>
      <c r="L14" s="29"/>
      <c r="N14" s="27"/>
      <c r="O14" s="29"/>
      <c r="Q14" s="27"/>
      <c r="R14" s="29"/>
      <c r="T14" s="27"/>
      <c r="U14" s="29"/>
    </row>
    <row r="15" spans="2:21" ht="12.75">
      <c r="B15" s="144">
        <f>'Budget Template'!B17</f>
        <v>0</v>
      </c>
      <c r="C15" s="29"/>
      <c r="D15" s="16"/>
      <c r="E15" s="27"/>
      <c r="F15" s="29"/>
      <c r="G15" s="16"/>
      <c r="H15" s="27"/>
      <c r="I15" s="29"/>
      <c r="J15" s="16"/>
      <c r="K15" s="27"/>
      <c r="L15" s="29"/>
      <c r="N15" s="27"/>
      <c r="O15" s="29"/>
      <c r="Q15" s="27"/>
      <c r="R15" s="29"/>
      <c r="T15" s="27"/>
      <c r="U15" s="29"/>
    </row>
    <row r="16" spans="2:21" ht="12.75">
      <c r="B16" s="144">
        <f>'Budget Template'!B18</f>
        <v>0</v>
      </c>
      <c r="C16" s="6"/>
      <c r="D16" s="25"/>
      <c r="E16" s="45"/>
      <c r="F16" s="6"/>
      <c r="G16" s="25"/>
      <c r="H16" s="45"/>
      <c r="I16" s="6"/>
      <c r="J16" s="25"/>
      <c r="K16" s="45"/>
      <c r="L16" s="6"/>
      <c r="N16" s="5"/>
      <c r="O16" s="6"/>
      <c r="Q16" s="45"/>
      <c r="R16" s="6"/>
      <c r="T16" s="5"/>
      <c r="U16" s="6"/>
    </row>
    <row r="17" spans="2:22" ht="12.75">
      <c r="B17" s="38" t="s">
        <v>43</v>
      </c>
      <c r="C17" s="39">
        <f>SUM(C6:C16)</f>
        <v>0</v>
      </c>
      <c r="D17" s="4"/>
      <c r="E17" s="38" t="s">
        <v>43</v>
      </c>
      <c r="F17" s="39">
        <f>SUM(F5:F16)</f>
        <v>0</v>
      </c>
      <c r="G17" s="4"/>
      <c r="H17" s="38" t="s">
        <v>43</v>
      </c>
      <c r="I17" s="39">
        <f>SUM(I5:I16)</f>
        <v>0</v>
      </c>
      <c r="J17" s="4"/>
      <c r="K17" s="38" t="s">
        <v>43</v>
      </c>
      <c r="L17" s="39">
        <f>SUM(L5:L16)</f>
        <v>0</v>
      </c>
      <c r="N17" s="38" t="s">
        <v>43</v>
      </c>
      <c r="O17" s="39">
        <f>SUM(O5:O16)</f>
        <v>0</v>
      </c>
      <c r="Q17" s="38" t="s">
        <v>43</v>
      </c>
      <c r="R17" s="39">
        <f>SUM(R5:R16)</f>
        <v>0</v>
      </c>
      <c r="T17" s="38" t="s">
        <v>43</v>
      </c>
      <c r="U17" s="39">
        <f>SUM(U5:U16)</f>
        <v>0</v>
      </c>
      <c r="V17" s="17"/>
    </row>
    <row r="18" spans="2:22" ht="12.75">
      <c r="B18" s="40" t="s">
        <v>44</v>
      </c>
      <c r="C18" s="41">
        <f>AprActuals!C17</f>
        <v>0</v>
      </c>
      <c r="D18" s="18"/>
      <c r="E18" s="40" t="s">
        <v>44</v>
      </c>
      <c r="F18" s="41">
        <f>AprActuals!F17</f>
        <v>0</v>
      </c>
      <c r="G18" s="18"/>
      <c r="H18" s="40" t="s">
        <v>44</v>
      </c>
      <c r="I18" s="41">
        <f>AprActuals!I17</f>
        <v>0</v>
      </c>
      <c r="J18" s="18"/>
      <c r="K18" s="40" t="s">
        <v>44</v>
      </c>
      <c r="L18" s="41">
        <f>AprActuals!L17</f>
        <v>0</v>
      </c>
      <c r="N18" s="40" t="s">
        <v>44</v>
      </c>
      <c r="O18" s="41">
        <f>AprActuals!O17</f>
        <v>0</v>
      </c>
      <c r="Q18" s="40" t="s">
        <v>44</v>
      </c>
      <c r="R18" s="41">
        <f>AprActuals!R17</f>
        <v>0</v>
      </c>
      <c r="T18" s="40" t="s">
        <v>44</v>
      </c>
      <c r="U18" s="41">
        <f>AprActuals!U17</f>
        <v>0</v>
      </c>
      <c r="V18" s="17"/>
    </row>
    <row r="19" spans="2:22" ht="12.75">
      <c r="B19" s="2" t="s">
        <v>45</v>
      </c>
      <c r="C19" s="8">
        <f>C18-C17</f>
        <v>0</v>
      </c>
      <c r="D19" s="16"/>
      <c r="E19" s="2" t="s">
        <v>45</v>
      </c>
      <c r="F19" s="8">
        <f>F17-F18</f>
        <v>0</v>
      </c>
      <c r="G19" s="16"/>
      <c r="H19" s="2" t="s">
        <v>45</v>
      </c>
      <c r="I19" s="8">
        <f>I17-I18</f>
        <v>0</v>
      </c>
      <c r="J19" s="16"/>
      <c r="K19" s="2" t="s">
        <v>45</v>
      </c>
      <c r="L19" s="8">
        <f>L17-L18</f>
        <v>0</v>
      </c>
      <c r="N19" s="2" t="s">
        <v>45</v>
      </c>
      <c r="O19" s="8">
        <f>O17-O18</f>
        <v>0</v>
      </c>
      <c r="Q19" s="2" t="s">
        <v>45</v>
      </c>
      <c r="R19" s="8">
        <f>R17-R18</f>
        <v>0</v>
      </c>
      <c r="T19" s="2" t="s">
        <v>45</v>
      </c>
      <c r="U19" s="8">
        <f>U17-U18</f>
        <v>0</v>
      </c>
      <c r="V19" s="11"/>
    </row>
    <row r="20" spans="2:15" ht="12.75">
      <c r="B20" s="20"/>
      <c r="C20" s="19"/>
      <c r="D20" s="11"/>
      <c r="E20" s="10"/>
      <c r="F20" s="11"/>
      <c r="G20" s="11"/>
      <c r="H20" s="10"/>
      <c r="I20" s="11"/>
      <c r="J20" s="11"/>
      <c r="K20" s="10"/>
      <c r="L20" s="11"/>
      <c r="N20" s="10"/>
      <c r="O20" s="11"/>
    </row>
    <row r="21" spans="2:15" ht="12.75">
      <c r="B21" s="21"/>
      <c r="C21" s="11"/>
      <c r="D21" s="11"/>
      <c r="E21" s="10"/>
      <c r="F21" s="11"/>
      <c r="G21" s="11"/>
      <c r="H21" s="10"/>
      <c r="I21" s="11"/>
      <c r="J21" s="11"/>
      <c r="K21" s="10"/>
      <c r="L21" s="11"/>
      <c r="N21" s="10"/>
      <c r="O21" s="11"/>
    </row>
    <row r="22" spans="2:21" ht="12.75">
      <c r="B22" s="30" t="s">
        <v>39</v>
      </c>
      <c r="C22" s="31"/>
      <c r="D22" s="22" t="s">
        <v>50</v>
      </c>
      <c r="E22" s="30" t="str">
        <f>'Budget Template'!E24</f>
        <v>Grooming/Toiletries</v>
      </c>
      <c r="F22" s="31"/>
      <c r="G22" s="22" t="s">
        <v>50</v>
      </c>
      <c r="H22" s="30" t="str">
        <f>'Budget Template'!H24</f>
        <v>Pets</v>
      </c>
      <c r="I22" s="31"/>
      <c r="K22" s="30" t="str">
        <f>'Budget Template'!K24</f>
        <v>Vehicles</v>
      </c>
      <c r="L22" s="31"/>
      <c r="N22" s="30" t="str">
        <f>'Budget Template'!N24</f>
        <v>Subscriptions/Books</v>
      </c>
      <c r="O22" s="31"/>
      <c r="Q22" s="30" t="str">
        <f>'Budget Template'!Q24</f>
        <v>Entertainment/School</v>
      </c>
      <c r="R22" s="31"/>
      <c r="T22" s="30" t="str">
        <f>'Budget Template'!T24</f>
        <v>Clothes/Misc.</v>
      </c>
      <c r="U22" s="31"/>
    </row>
    <row r="23" spans="2:21" ht="12.75">
      <c r="B23" s="139" t="str">
        <f>'Budget Template'!B25</f>
        <v>FICA</v>
      </c>
      <c r="C23" s="101"/>
      <c r="D23" s="11"/>
      <c r="E23" s="27"/>
      <c r="F23" s="48"/>
      <c r="G23" s="60"/>
      <c r="H23" s="40"/>
      <c r="I23" s="48"/>
      <c r="J23" s="51"/>
      <c r="K23" s="40"/>
      <c r="L23" s="48"/>
      <c r="M23" s="51"/>
      <c r="N23" s="40"/>
      <c r="O23" s="48"/>
      <c r="P23" s="51"/>
      <c r="Q23" s="40"/>
      <c r="R23" s="48"/>
      <c r="S23" s="51"/>
      <c r="T23" s="40"/>
      <c r="U23" s="48"/>
    </row>
    <row r="24" spans="2:21" ht="12.75">
      <c r="B24" s="139" t="str">
        <f>'Budget Template'!B26</f>
        <v>FICA-MD HI</v>
      </c>
      <c r="C24" s="97"/>
      <c r="D24" s="17"/>
      <c r="E24" s="27"/>
      <c r="F24" s="41"/>
      <c r="G24" s="63"/>
      <c r="H24" s="40"/>
      <c r="I24" s="41"/>
      <c r="J24" s="51"/>
      <c r="K24" s="40"/>
      <c r="L24" s="41"/>
      <c r="M24" s="51"/>
      <c r="N24" s="40"/>
      <c r="O24" s="41"/>
      <c r="P24" s="51"/>
      <c r="Q24" s="40"/>
      <c r="R24" s="41"/>
      <c r="S24" s="51"/>
      <c r="T24" s="40"/>
      <c r="U24" s="41"/>
    </row>
    <row r="25" spans="2:21" ht="12" customHeight="1">
      <c r="B25" s="139" t="str">
        <f>'Budget Template'!B27</f>
        <v>FED W/H</v>
      </c>
      <c r="C25" s="97"/>
      <c r="D25" s="17"/>
      <c r="E25" s="27"/>
      <c r="F25" s="41"/>
      <c r="G25" s="63"/>
      <c r="H25" s="40"/>
      <c r="I25" s="41"/>
      <c r="J25" s="51"/>
      <c r="K25" s="40"/>
      <c r="L25" s="41"/>
      <c r="M25" s="51"/>
      <c r="N25" s="40"/>
      <c r="O25" s="41"/>
      <c r="P25" s="51"/>
      <c r="Q25" s="40"/>
      <c r="R25" s="41"/>
      <c r="S25" s="51"/>
      <c r="T25" s="40"/>
      <c r="U25" s="41"/>
    </row>
    <row r="26" spans="2:21" ht="12" customHeight="1">
      <c r="B26" s="139" t="str">
        <f>'Budget Template'!B28</f>
        <v>State W/H</v>
      </c>
      <c r="C26" s="97"/>
      <c r="D26" s="17"/>
      <c r="E26" s="27"/>
      <c r="F26" s="41"/>
      <c r="G26" s="63"/>
      <c r="H26" s="40"/>
      <c r="I26" s="41"/>
      <c r="J26" s="51"/>
      <c r="K26" s="40"/>
      <c r="L26" s="41"/>
      <c r="M26" s="51"/>
      <c r="N26" s="40"/>
      <c r="O26" s="41"/>
      <c r="P26" s="51"/>
      <c r="Q26" s="40"/>
      <c r="R26" s="41"/>
      <c r="S26" s="51"/>
      <c r="T26" s="40"/>
      <c r="U26" s="41"/>
    </row>
    <row r="27" spans="2:21" ht="25.5" customHeight="1">
      <c r="B27" s="140" t="str">
        <f>'Budget Template'!B29</f>
        <v>FICA</v>
      </c>
      <c r="C27" s="99"/>
      <c r="D27" s="17"/>
      <c r="E27" s="27"/>
      <c r="F27" s="29"/>
      <c r="G27" s="17"/>
      <c r="H27" s="27"/>
      <c r="I27" s="29"/>
      <c r="K27" s="27"/>
      <c r="L27" s="29"/>
      <c r="N27" s="42"/>
      <c r="O27" s="29"/>
      <c r="Q27" s="42"/>
      <c r="R27" s="29"/>
      <c r="T27" s="27"/>
      <c r="U27" s="29"/>
    </row>
    <row r="28" spans="2:21" ht="24.75" customHeight="1">
      <c r="B28" s="140" t="str">
        <f>'Budget Template'!B30</f>
        <v>FICA-MD HI</v>
      </c>
      <c r="C28" s="99"/>
      <c r="D28" s="17"/>
      <c r="E28" s="27"/>
      <c r="F28" s="29"/>
      <c r="G28" s="17"/>
      <c r="H28" s="27"/>
      <c r="I28" s="29"/>
      <c r="K28" s="27"/>
      <c r="L28" s="29"/>
      <c r="N28" s="42"/>
      <c r="O28" s="29"/>
      <c r="Q28" s="42"/>
      <c r="R28" s="29"/>
      <c r="T28" s="27"/>
      <c r="U28" s="29"/>
    </row>
    <row r="29" spans="2:21" ht="25.5" customHeight="1">
      <c r="B29" s="140" t="str">
        <f>'Budget Template'!B31</f>
        <v>FED W/H</v>
      </c>
      <c r="C29" s="99"/>
      <c r="D29" s="17"/>
      <c r="E29" s="27"/>
      <c r="F29" s="29"/>
      <c r="G29" s="17"/>
      <c r="H29" s="27"/>
      <c r="I29" s="29"/>
      <c r="K29" s="27"/>
      <c r="L29" s="29"/>
      <c r="N29" s="42"/>
      <c r="O29" s="29"/>
      <c r="Q29" s="27"/>
      <c r="R29" s="29"/>
      <c r="T29" s="27"/>
      <c r="U29" s="29"/>
    </row>
    <row r="30" spans="2:21" ht="24.75" customHeight="1">
      <c r="B30" s="140" t="str">
        <f>'Budget Template'!B32</f>
        <v>State W/H</v>
      </c>
      <c r="C30" s="99"/>
      <c r="D30" s="17"/>
      <c r="E30" s="27"/>
      <c r="F30" s="29"/>
      <c r="G30" s="17"/>
      <c r="H30" s="27"/>
      <c r="I30" s="29"/>
      <c r="K30" s="27"/>
      <c r="L30" s="29"/>
      <c r="N30" s="42"/>
      <c r="O30" s="29"/>
      <c r="Q30" s="27"/>
      <c r="R30" s="29"/>
      <c r="T30" s="27"/>
      <c r="U30" s="29"/>
    </row>
    <row r="31" spans="2:21" ht="12.75">
      <c r="B31" s="141" t="str">
        <f>'Budget Template'!B33</f>
        <v>FICA</v>
      </c>
      <c r="C31" s="29"/>
      <c r="D31" s="17"/>
      <c r="E31" s="27"/>
      <c r="F31" s="29"/>
      <c r="G31" s="17"/>
      <c r="H31" s="27"/>
      <c r="I31" s="29"/>
      <c r="K31" s="27"/>
      <c r="L31" s="29"/>
      <c r="N31" s="42"/>
      <c r="O31" s="29"/>
      <c r="Q31" s="27"/>
      <c r="R31" s="29"/>
      <c r="T31" s="27"/>
      <c r="U31" s="29"/>
    </row>
    <row r="32" spans="2:21" ht="12.75">
      <c r="B32" s="141" t="str">
        <f>'Budget Template'!B34</f>
        <v>FICA-MD HI</v>
      </c>
      <c r="C32" s="29"/>
      <c r="D32" s="17"/>
      <c r="E32" s="27"/>
      <c r="F32" s="29"/>
      <c r="G32" s="17"/>
      <c r="H32" s="27"/>
      <c r="I32" s="29"/>
      <c r="K32" s="27"/>
      <c r="L32" s="29"/>
      <c r="N32" s="42"/>
      <c r="O32" s="29"/>
      <c r="Q32" s="27"/>
      <c r="R32" s="29"/>
      <c r="T32" s="27"/>
      <c r="U32" s="29"/>
    </row>
    <row r="33" spans="2:21" ht="12.75">
      <c r="B33" s="141" t="str">
        <f>'Budget Template'!B35</f>
        <v>FED W/H</v>
      </c>
      <c r="C33" s="29"/>
      <c r="D33" s="17"/>
      <c r="E33" s="27"/>
      <c r="F33" s="29"/>
      <c r="G33" s="17"/>
      <c r="H33" s="27"/>
      <c r="I33" s="29"/>
      <c r="K33" s="27"/>
      <c r="L33" s="29"/>
      <c r="N33" s="27"/>
      <c r="O33" s="29"/>
      <c r="Q33" s="27"/>
      <c r="R33" s="29"/>
      <c r="T33" s="27"/>
      <c r="U33" s="29"/>
    </row>
    <row r="34" spans="2:21" ht="12.75">
      <c r="B34" s="141" t="str">
        <f>'Budget Template'!B36</f>
        <v>State W/H</v>
      </c>
      <c r="C34" s="29"/>
      <c r="D34" s="17"/>
      <c r="E34" s="27"/>
      <c r="F34" s="29"/>
      <c r="G34" s="17"/>
      <c r="H34" s="27"/>
      <c r="I34" s="29"/>
      <c r="K34" s="27"/>
      <c r="L34" s="29"/>
      <c r="N34" s="27"/>
      <c r="O34" s="29"/>
      <c r="Q34" s="27"/>
      <c r="R34" s="29"/>
      <c r="T34" s="27"/>
      <c r="U34" s="29"/>
    </row>
    <row r="35" spans="2:21" ht="12.75">
      <c r="B35" s="141">
        <f>'Budget Template'!B37</f>
        <v>0</v>
      </c>
      <c r="C35" s="29"/>
      <c r="D35" s="17"/>
      <c r="E35" s="27"/>
      <c r="F35" s="29"/>
      <c r="G35" s="17"/>
      <c r="H35" s="27"/>
      <c r="I35" s="29"/>
      <c r="K35" s="27"/>
      <c r="L35" s="29"/>
      <c r="N35" s="27"/>
      <c r="O35" s="29"/>
      <c r="Q35" s="27"/>
      <c r="R35" s="29"/>
      <c r="T35" s="27"/>
      <c r="U35" s="29"/>
    </row>
    <row r="36" spans="2:21" ht="12.75">
      <c r="B36" s="141">
        <f>'Budget Template'!B38</f>
        <v>0</v>
      </c>
      <c r="C36" s="9"/>
      <c r="D36" s="17"/>
      <c r="E36" s="27"/>
      <c r="F36" s="9"/>
      <c r="G36" s="17"/>
      <c r="H36" s="27"/>
      <c r="I36" s="9"/>
      <c r="K36" s="27"/>
      <c r="L36" s="9"/>
      <c r="N36" s="27"/>
      <c r="O36" s="9"/>
      <c r="Q36" s="27"/>
      <c r="R36" s="9"/>
      <c r="T36" s="27"/>
      <c r="U36" s="9"/>
    </row>
    <row r="37" spans="2:21" ht="12.75">
      <c r="B37" s="38" t="s">
        <v>43</v>
      </c>
      <c r="C37" s="39">
        <f>SUM(C23:C36)</f>
        <v>0</v>
      </c>
      <c r="D37" s="11"/>
      <c r="E37" s="38" t="s">
        <v>43</v>
      </c>
      <c r="F37" s="39">
        <f>SUM(F23:F36)</f>
        <v>0</v>
      </c>
      <c r="G37" s="11"/>
      <c r="H37" s="38" t="s">
        <v>43</v>
      </c>
      <c r="I37" s="39">
        <f>SUM(I23:I36)</f>
        <v>0</v>
      </c>
      <c r="K37" s="38" t="s">
        <v>43</v>
      </c>
      <c r="L37" s="39">
        <f>SUM(L23:L36)</f>
        <v>0</v>
      </c>
      <c r="N37" s="38" t="s">
        <v>43</v>
      </c>
      <c r="O37" s="39">
        <f>SUM(O23:O36)</f>
        <v>0</v>
      </c>
      <c r="Q37" s="38" t="s">
        <v>43</v>
      </c>
      <c r="R37" s="39">
        <f>SUM(R23:R36)</f>
        <v>0</v>
      </c>
      <c r="T37" s="38" t="s">
        <v>43</v>
      </c>
      <c r="U37" s="39">
        <f>SUM(U23:U36)</f>
        <v>0</v>
      </c>
    </row>
    <row r="38" spans="2:21" ht="12.75">
      <c r="B38" s="40" t="s">
        <v>44</v>
      </c>
      <c r="C38" s="41">
        <f>AprActuals!C39</f>
        <v>0</v>
      </c>
      <c r="D38" s="11"/>
      <c r="E38" s="40" t="s">
        <v>44</v>
      </c>
      <c r="F38" s="41">
        <f>AprActuals!F39</f>
        <v>0</v>
      </c>
      <c r="G38" s="11"/>
      <c r="H38" s="40" t="s">
        <v>44</v>
      </c>
      <c r="I38" s="41">
        <f>AprActuals!I39</f>
        <v>0</v>
      </c>
      <c r="K38" s="40" t="s">
        <v>44</v>
      </c>
      <c r="L38" s="41">
        <f>AprActuals!L39</f>
        <v>0</v>
      </c>
      <c r="N38" s="40" t="s">
        <v>44</v>
      </c>
      <c r="O38" s="41">
        <f>AprActuals!O39</f>
        <v>0</v>
      </c>
      <c r="Q38" s="40" t="s">
        <v>44</v>
      </c>
      <c r="R38" s="41">
        <f>AprActuals!R39</f>
        <v>0</v>
      </c>
      <c r="T38" s="40" t="s">
        <v>44</v>
      </c>
      <c r="U38" s="41">
        <f>AprActuals!U39</f>
        <v>0</v>
      </c>
    </row>
    <row r="39" spans="2:21" ht="12.75">
      <c r="B39" s="2" t="s">
        <v>45</v>
      </c>
      <c r="C39" s="8">
        <f>C37-C38</f>
        <v>0</v>
      </c>
      <c r="D39" s="11"/>
      <c r="E39" s="2" t="s">
        <v>45</v>
      </c>
      <c r="F39" s="8">
        <f>F37-F38</f>
        <v>0</v>
      </c>
      <c r="G39" s="11"/>
      <c r="H39" s="2" t="s">
        <v>45</v>
      </c>
      <c r="I39" s="8">
        <f>I37-I38</f>
        <v>0</v>
      </c>
      <c r="K39" s="2" t="s">
        <v>45</v>
      </c>
      <c r="L39" s="8">
        <f>L37-L38</f>
        <v>0</v>
      </c>
      <c r="N39" s="2" t="s">
        <v>45</v>
      </c>
      <c r="O39" s="8">
        <f>O37-O38</f>
        <v>0</v>
      </c>
      <c r="Q39" s="2" t="s">
        <v>45</v>
      </c>
      <c r="R39" s="8">
        <f>R37-R38</f>
        <v>0</v>
      </c>
      <c r="T39" s="2" t="s">
        <v>45</v>
      </c>
      <c r="U39" s="8">
        <f>U37-U38</f>
        <v>0</v>
      </c>
    </row>
    <row r="40" spans="2:4" ht="12.75">
      <c r="B40" s="10"/>
      <c r="C40" s="11"/>
      <c r="D40" s="11"/>
    </row>
    <row r="42" spans="2:6" ht="12.75">
      <c r="B42" s="43" t="s">
        <v>47</v>
      </c>
      <c r="C42" s="44"/>
      <c r="D42" s="11"/>
      <c r="E42" s="68"/>
      <c r="F42" s="68"/>
    </row>
    <row r="43" spans="2:7" ht="12.75">
      <c r="B43" s="33" t="str">
        <f>B4</f>
        <v>Gross Income</v>
      </c>
      <c r="C43" s="34">
        <f>C17</f>
        <v>0</v>
      </c>
      <c r="D43" s="7"/>
      <c r="E43" s="61"/>
      <c r="F43" s="61"/>
      <c r="G43">
        <f>IF(F43&lt;JanBudget!F43+5,"","LATE!")</f>
      </c>
    </row>
    <row r="44" spans="2:7" ht="12.75">
      <c r="B44" s="33" t="str">
        <f>B22</f>
        <v>Taxes</v>
      </c>
      <c r="C44" s="35">
        <f>-C37</f>
        <v>0</v>
      </c>
      <c r="D44" s="7"/>
      <c r="E44" s="61"/>
      <c r="F44" s="61"/>
      <c r="G44">
        <f>IF(F44&lt;JanBudget!F44+5,"","LATE!")</f>
      </c>
    </row>
    <row r="45" spans="2:7" ht="12.75">
      <c r="B45" s="1" t="str">
        <f>E4</f>
        <v>Savings</v>
      </c>
      <c r="C45" s="36">
        <f>-F17</f>
        <v>0</v>
      </c>
      <c r="D45" s="13"/>
      <c r="E45" s="61"/>
      <c r="F45" s="61"/>
      <c r="G45">
        <f>IF(F45&lt;JanBudget!F45+5,"","LATE!")</f>
      </c>
    </row>
    <row r="46" spans="2:7" ht="12.75">
      <c r="B46" s="1" t="str">
        <f>H4</f>
        <v>Donations</v>
      </c>
      <c r="C46" s="3">
        <f>-I17</f>
        <v>0</v>
      </c>
      <c r="D46" s="14"/>
      <c r="E46" s="61"/>
      <c r="F46" s="61"/>
      <c r="G46">
        <f>IF(F46&lt;JanBudget!F46+5,"","LATE!")</f>
      </c>
    </row>
    <row r="47" spans="2:7" ht="12.75">
      <c r="B47" s="1" t="str">
        <f>K4</f>
        <v>Food</v>
      </c>
      <c r="C47" s="3">
        <f>-L17</f>
        <v>0</v>
      </c>
      <c r="D47" s="14"/>
      <c r="E47" s="61"/>
      <c r="F47" s="61"/>
      <c r="G47">
        <f>IF(F47&lt;JanBudget!F47+5,"","LATE!")</f>
      </c>
    </row>
    <row r="48" spans="2:6" ht="12.75">
      <c r="B48" s="1" t="str">
        <f>N4</f>
        <v>Credit Cards/Loans</v>
      </c>
      <c r="C48" s="3">
        <f>-O17</f>
        <v>0</v>
      </c>
      <c r="D48" s="14"/>
      <c r="E48" s="61"/>
      <c r="F48" s="61"/>
    </row>
    <row r="49" spans="2:6" ht="12.75">
      <c r="B49" s="1" t="str">
        <f>Q4</f>
        <v>Medical/Insurance</v>
      </c>
      <c r="C49" s="3">
        <f>-R17</f>
        <v>0</v>
      </c>
      <c r="D49" s="14"/>
      <c r="E49" s="61"/>
      <c r="F49" s="61"/>
    </row>
    <row r="50" spans="2:6" ht="12.75">
      <c r="B50" s="1" t="str">
        <f>T4</f>
        <v>Utilities</v>
      </c>
      <c r="C50" s="3">
        <f>-U17</f>
        <v>0</v>
      </c>
      <c r="D50" s="14"/>
      <c r="E50" s="61"/>
      <c r="F50" s="61"/>
    </row>
    <row r="51" spans="2:4" ht="12.75">
      <c r="B51" s="1" t="str">
        <f>E22</f>
        <v>Grooming/Toiletries</v>
      </c>
      <c r="C51" s="3">
        <f>-F37</f>
        <v>0</v>
      </c>
      <c r="D51" s="14"/>
    </row>
    <row r="52" spans="2:4" ht="12.75">
      <c r="B52" s="1" t="str">
        <f>H22</f>
        <v>Pets</v>
      </c>
      <c r="C52" s="3">
        <f>-I37</f>
        <v>0</v>
      </c>
      <c r="D52" s="14"/>
    </row>
    <row r="53" spans="2:4" ht="12.75">
      <c r="B53" s="1" t="str">
        <f>K22</f>
        <v>Vehicles</v>
      </c>
      <c r="C53" s="3">
        <f>-L37</f>
        <v>0</v>
      </c>
      <c r="D53" s="14"/>
    </row>
    <row r="54" spans="2:4" ht="12.75">
      <c r="B54" s="1" t="str">
        <f>N22</f>
        <v>Subscriptions/Books</v>
      </c>
      <c r="C54" s="3">
        <f>-O37</f>
        <v>0</v>
      </c>
      <c r="D54" s="14"/>
    </row>
    <row r="55" spans="2:4" ht="12.75">
      <c r="B55" s="1" t="str">
        <f>Q22</f>
        <v>Entertainment/School</v>
      </c>
      <c r="C55" s="3">
        <f>-R37</f>
        <v>0</v>
      </c>
      <c r="D55" s="14"/>
    </row>
    <row r="56" spans="2:4" ht="15">
      <c r="B56" s="1" t="str">
        <f>T22</f>
        <v>Clothes/Misc.</v>
      </c>
      <c r="C56" s="37">
        <f>-U37</f>
        <v>0</v>
      </c>
      <c r="D56" s="14"/>
    </row>
    <row r="57" spans="2:4" ht="12.75">
      <c r="B57" s="2" t="s">
        <v>58</v>
      </c>
      <c r="C57" s="12">
        <f>SUM(C43:C56)</f>
        <v>0</v>
      </c>
      <c r="D57" s="14"/>
    </row>
    <row r="59" spans="2:3" ht="12.75">
      <c r="B59" s="73" t="s">
        <v>57</v>
      </c>
      <c r="C59" s="74">
        <f>C5</f>
        <v>0</v>
      </c>
    </row>
    <row r="60" spans="2:3" ht="15">
      <c r="B60" s="1" t="s">
        <v>80</v>
      </c>
      <c r="C60" s="75">
        <f>C57</f>
        <v>0</v>
      </c>
    </row>
    <row r="61" spans="2:3" ht="12.75">
      <c r="B61" s="2" t="s">
        <v>86</v>
      </c>
      <c r="C61" s="76">
        <f>C59+C60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of U</dc:creator>
  <cp:keywords/>
  <dc:description/>
  <cp:lastModifiedBy>Tiffany Davis</cp:lastModifiedBy>
  <cp:lastPrinted>2009-09-01T16:08:42Z</cp:lastPrinted>
  <dcterms:created xsi:type="dcterms:W3CDTF">1999-01-05T16:59:23Z</dcterms:created>
  <dcterms:modified xsi:type="dcterms:W3CDTF">2014-12-15T22:27:14Z</dcterms:modified>
  <cp:category/>
  <cp:version/>
  <cp:contentType/>
  <cp:contentStatus/>
</cp:coreProperties>
</file>